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eval\ATENCION PRIMARIA\SIAP_Actividad\Ficheros recibidos\ficheros2019\Radiología primer semestre 2019\"/>
    </mc:Choice>
  </mc:AlternateContent>
  <bookViews>
    <workbookView xWindow="0" yWindow="0" windowWidth="28800" windowHeight="12480" tabRatio="601" activeTab="2"/>
  </bookViews>
  <sheets>
    <sheet name="NOTAS" sheetId="8" r:id="rId1"/>
    <sheet name="CODIGOS" sheetId="4" r:id="rId2"/>
    <sheet name="GRÁFICOS 1 SEMESTRE" sheetId="9" r:id="rId3"/>
    <sheet name="GRÁFICOS" sheetId="7" r:id="rId4"/>
    <sheet name="TC" sheetId="1" r:id="rId5"/>
    <sheet name="ECO" sheetId="2" r:id="rId6"/>
    <sheet name="RNM" sheetId="3" r:id="rId7"/>
    <sheet name="RNM SEGÚN LOCALIZACION" sheetId="6" r:id="rId8"/>
  </sheets>
  <externalReferences>
    <externalReference r:id="rId9"/>
    <externalReference r:id="rId10"/>
  </externalReferences>
  <definedNames>
    <definedName name="_xlnm._FilterDatabase" localSheetId="6" hidden="1">RNM!$A$1:$BR$133</definedName>
  </definedNames>
  <calcPr calcId="162913"/>
</workbook>
</file>

<file path=xl/calcChain.xml><?xml version="1.0" encoding="utf-8"?>
<calcChain xmlns="http://schemas.openxmlformats.org/spreadsheetml/2006/main"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3" i="6"/>
  <c r="J5" i="6"/>
  <c r="G133" i="3"/>
  <c r="J133" i="3" s="1"/>
  <c r="F133" i="3"/>
  <c r="I133" i="3" s="1"/>
  <c r="F132" i="3"/>
  <c r="G132" i="3"/>
  <c r="E132" i="3"/>
  <c r="H132" i="3" s="1"/>
  <c r="F109" i="3"/>
  <c r="G109" i="3"/>
  <c r="E109" i="3"/>
  <c r="H109" i="3" s="1"/>
  <c r="G87" i="3"/>
  <c r="F87" i="3"/>
  <c r="E87" i="3"/>
  <c r="H87" i="3" s="1"/>
  <c r="F73" i="3"/>
  <c r="I73" i="3" s="1"/>
  <c r="G73" i="3"/>
  <c r="E73" i="3"/>
  <c r="H73" i="3" s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3" i="3"/>
  <c r="J4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2" i="3"/>
  <c r="E133" i="3" l="1"/>
  <c r="H133" i="3" s="1"/>
  <c r="J8" i="2"/>
  <c r="I39" i="2"/>
  <c r="J3" i="2"/>
  <c r="J4" i="2"/>
  <c r="J5" i="2"/>
  <c r="J6" i="2"/>
  <c r="J7" i="2"/>
  <c r="J9" i="2"/>
  <c r="J10" i="2"/>
  <c r="J11" i="2"/>
  <c r="J12" i="2"/>
  <c r="J13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2" i="2"/>
  <c r="J33" i="2"/>
  <c r="J34" i="2"/>
  <c r="J36" i="2"/>
  <c r="J37" i="2"/>
  <c r="J38" i="2"/>
  <c r="J40" i="2"/>
  <c r="J42" i="2"/>
  <c r="J43" i="2"/>
  <c r="J44" i="2"/>
  <c r="J45" i="2"/>
  <c r="J46" i="2"/>
  <c r="J47" i="2"/>
  <c r="J49" i="2"/>
  <c r="J50" i="2"/>
  <c r="J51" i="2"/>
  <c r="J53" i="2"/>
  <c r="J54" i="2"/>
  <c r="J55" i="2"/>
  <c r="J58" i="2"/>
  <c r="J59" i="2"/>
  <c r="J60" i="2"/>
  <c r="J62" i="2"/>
  <c r="J63" i="2"/>
  <c r="J64" i="2"/>
  <c r="J66" i="2"/>
  <c r="J67" i="2"/>
  <c r="J68" i="2"/>
  <c r="J70" i="2"/>
  <c r="J71" i="2"/>
  <c r="J72" i="2"/>
  <c r="J75" i="2"/>
  <c r="J76" i="2"/>
  <c r="J77" i="2"/>
  <c r="J78" i="2"/>
  <c r="J79" i="2"/>
  <c r="J80" i="2"/>
  <c r="J81" i="2"/>
  <c r="J82" i="2"/>
  <c r="J83" i="2"/>
  <c r="J84" i="2"/>
  <c r="J85" i="2"/>
  <c r="J86" i="2"/>
  <c r="J88" i="2"/>
  <c r="J89" i="2"/>
  <c r="J90" i="2"/>
  <c r="J92" i="2"/>
  <c r="J93" i="2"/>
  <c r="J94" i="2"/>
  <c r="J96" i="2"/>
  <c r="J97" i="2"/>
  <c r="J98" i="2"/>
  <c r="J100" i="2"/>
  <c r="J101" i="2"/>
  <c r="J102" i="2"/>
  <c r="J104" i="2"/>
  <c r="J105" i="2"/>
  <c r="J106" i="2"/>
  <c r="J107" i="2"/>
  <c r="J108" i="2"/>
  <c r="J110" i="2"/>
  <c r="J111" i="2"/>
  <c r="J113" i="2"/>
  <c r="J114" i="2"/>
  <c r="J115" i="2"/>
  <c r="J117" i="2"/>
  <c r="J118" i="2"/>
  <c r="J119" i="2"/>
  <c r="J121" i="2"/>
  <c r="J122" i="2"/>
  <c r="J123" i="2"/>
  <c r="J124" i="2"/>
  <c r="E125" i="2"/>
  <c r="H125" i="2" s="1"/>
  <c r="J127" i="2"/>
  <c r="J128" i="2"/>
  <c r="J129" i="2"/>
  <c r="J130" i="2"/>
  <c r="J131" i="2"/>
  <c r="I4" i="2"/>
  <c r="I5" i="2"/>
  <c r="I6" i="2"/>
  <c r="I8" i="2"/>
  <c r="I9" i="2"/>
  <c r="I10" i="2"/>
  <c r="I12" i="2"/>
  <c r="I13" i="2"/>
  <c r="I15" i="2"/>
  <c r="I17" i="2"/>
  <c r="I18" i="2"/>
  <c r="I19" i="2"/>
  <c r="I21" i="2"/>
  <c r="I22" i="2"/>
  <c r="I23" i="2"/>
  <c r="I25" i="2"/>
  <c r="I26" i="2"/>
  <c r="I27" i="2"/>
  <c r="I29" i="2"/>
  <c r="I32" i="2"/>
  <c r="I34" i="2"/>
  <c r="I35" i="2"/>
  <c r="I36" i="2"/>
  <c r="I38" i="2"/>
  <c r="I40" i="2"/>
  <c r="I43" i="2"/>
  <c r="I44" i="2"/>
  <c r="I45" i="2"/>
  <c r="I46" i="2"/>
  <c r="I47" i="2"/>
  <c r="I48" i="2"/>
  <c r="I49" i="2"/>
  <c r="I50" i="2"/>
  <c r="I51" i="2"/>
  <c r="I52" i="2"/>
  <c r="I53" i="2"/>
  <c r="I54" i="2"/>
  <c r="E55" i="2"/>
  <c r="H55" i="2" s="1"/>
  <c r="I57" i="2"/>
  <c r="I58" i="2"/>
  <c r="I60" i="2"/>
  <c r="I61" i="2"/>
  <c r="I62" i="2"/>
  <c r="I64" i="2"/>
  <c r="I65" i="2"/>
  <c r="I66" i="2"/>
  <c r="I68" i="2"/>
  <c r="I69" i="2"/>
  <c r="I70" i="2"/>
  <c r="I72" i="2"/>
  <c r="I74" i="2"/>
  <c r="I75" i="2"/>
  <c r="I77" i="2"/>
  <c r="I78" i="2"/>
  <c r="I79" i="2"/>
  <c r="I81" i="2"/>
  <c r="I82" i="2"/>
  <c r="I83" i="2"/>
  <c r="I85" i="2"/>
  <c r="I86" i="2"/>
  <c r="I88" i="2"/>
  <c r="I90" i="2"/>
  <c r="I91" i="2"/>
  <c r="I92" i="2"/>
  <c r="I94" i="2"/>
  <c r="I95" i="2"/>
  <c r="I96" i="2"/>
  <c r="I98" i="2"/>
  <c r="I99" i="2"/>
  <c r="I100" i="2"/>
  <c r="I102" i="2"/>
  <c r="I103" i="2"/>
  <c r="I104" i="2"/>
  <c r="I106" i="2"/>
  <c r="I107" i="2"/>
  <c r="I108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5" i="2"/>
  <c r="I126" i="2"/>
  <c r="I127" i="2"/>
  <c r="I128" i="2"/>
  <c r="I129" i="2"/>
  <c r="I130" i="2"/>
  <c r="I131" i="2"/>
  <c r="E5" i="2"/>
  <c r="H5" i="2" s="1"/>
  <c r="E12" i="2"/>
  <c r="H12" i="2" s="1"/>
  <c r="E21" i="2"/>
  <c r="H21" i="2" s="1"/>
  <c r="E29" i="2"/>
  <c r="H29" i="2" s="1"/>
  <c r="E43" i="2"/>
  <c r="H43" i="2" s="1"/>
  <c r="E51" i="2"/>
  <c r="H51" i="2" s="1"/>
  <c r="E64" i="2"/>
  <c r="H64" i="2" s="1"/>
  <c r="E77" i="2"/>
  <c r="H77" i="2" s="1"/>
  <c r="E85" i="2"/>
  <c r="H85" i="2" s="1"/>
  <c r="E100" i="2"/>
  <c r="H100" i="2" s="1"/>
  <c r="E107" i="2"/>
  <c r="H107" i="2" s="1"/>
  <c r="E111" i="2"/>
  <c r="H111" i="2" s="1"/>
  <c r="E119" i="2"/>
  <c r="H119" i="2" s="1"/>
  <c r="J2" i="2"/>
  <c r="I2" i="2"/>
  <c r="I106" i="1"/>
  <c r="J3" i="1"/>
  <c r="J4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1" i="1"/>
  <c r="J112" i="1"/>
  <c r="J113" i="1"/>
  <c r="J114" i="1"/>
  <c r="J115" i="1"/>
  <c r="J116" i="1"/>
  <c r="J117" i="1"/>
  <c r="J118" i="1"/>
  <c r="J119" i="1"/>
  <c r="J121" i="1"/>
  <c r="J122" i="1"/>
  <c r="J123" i="1"/>
  <c r="J124" i="1"/>
  <c r="J127" i="1"/>
  <c r="J129" i="1"/>
  <c r="J130" i="1"/>
  <c r="J131" i="1"/>
  <c r="I3" i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8" i="1"/>
  <c r="I49" i="1"/>
  <c r="I51" i="1"/>
  <c r="I52" i="1"/>
  <c r="I53" i="1"/>
  <c r="I54" i="1"/>
  <c r="I55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E4" i="1"/>
  <c r="H4" i="1" s="1"/>
  <c r="E6" i="1"/>
  <c r="H6" i="1" s="1"/>
  <c r="E8" i="1"/>
  <c r="H8" i="1" s="1"/>
  <c r="E9" i="1"/>
  <c r="H9" i="1" s="1"/>
  <c r="E10" i="1"/>
  <c r="H10" i="1" s="1"/>
  <c r="E12" i="1"/>
  <c r="H12" i="1" s="1"/>
  <c r="E15" i="1"/>
  <c r="H15" i="1" s="1"/>
  <c r="E17" i="1"/>
  <c r="H17" i="1" s="1"/>
  <c r="E19" i="1"/>
  <c r="H19" i="1" s="1"/>
  <c r="E21" i="1"/>
  <c r="H21" i="1" s="1"/>
  <c r="E23" i="1"/>
  <c r="H23" i="1" s="1"/>
  <c r="E25" i="1"/>
  <c r="H25" i="1" s="1"/>
  <c r="E26" i="1"/>
  <c r="H26" i="1" s="1"/>
  <c r="E27" i="1"/>
  <c r="H27" i="1" s="1"/>
  <c r="E29" i="1"/>
  <c r="H29" i="1" s="1"/>
  <c r="E32" i="1"/>
  <c r="H32" i="1" s="1"/>
  <c r="E34" i="1"/>
  <c r="H34" i="1" s="1"/>
  <c r="E36" i="1"/>
  <c r="H36" i="1" s="1"/>
  <c r="E38" i="1"/>
  <c r="H38" i="1" s="1"/>
  <c r="E40" i="1"/>
  <c r="H40" i="1" s="1"/>
  <c r="E43" i="1"/>
  <c r="H43" i="1" s="1"/>
  <c r="E44" i="1"/>
  <c r="H44" i="1" s="1"/>
  <c r="E45" i="1"/>
  <c r="H45" i="1" s="1"/>
  <c r="E47" i="1"/>
  <c r="H47" i="1" s="1"/>
  <c r="E49" i="1"/>
  <c r="H49" i="1" s="1"/>
  <c r="E53" i="1"/>
  <c r="H53" i="1" s="1"/>
  <c r="E55" i="1"/>
  <c r="H55" i="1" s="1"/>
  <c r="E58" i="1"/>
  <c r="H58" i="1" s="1"/>
  <c r="E60" i="1"/>
  <c r="H60" i="1" s="1"/>
  <c r="E61" i="1"/>
  <c r="H61" i="1" s="1"/>
  <c r="E62" i="1"/>
  <c r="H62" i="1" s="1"/>
  <c r="E64" i="1"/>
  <c r="H64" i="1" s="1"/>
  <c r="E68" i="1"/>
  <c r="H68" i="1" s="1"/>
  <c r="E75" i="1"/>
  <c r="H75" i="1" s="1"/>
  <c r="E77" i="1"/>
  <c r="H77" i="1" s="1"/>
  <c r="E79" i="1"/>
  <c r="H79" i="1" s="1"/>
  <c r="E83" i="1"/>
  <c r="H83" i="1" s="1"/>
  <c r="E85" i="1"/>
  <c r="H85" i="1" s="1"/>
  <c r="E88" i="1"/>
  <c r="H88" i="1" s="1"/>
  <c r="E92" i="1"/>
  <c r="H92" i="1" s="1"/>
  <c r="E95" i="1"/>
  <c r="H95" i="1" s="1"/>
  <c r="E96" i="1"/>
  <c r="H96" i="1" s="1"/>
  <c r="E100" i="1"/>
  <c r="H100" i="1" s="1"/>
  <c r="E104" i="1"/>
  <c r="H104" i="1" s="1"/>
  <c r="E105" i="1"/>
  <c r="H105" i="1" s="1"/>
  <c r="E108" i="1"/>
  <c r="H108" i="1" s="1"/>
  <c r="E113" i="1"/>
  <c r="H113" i="1" s="1"/>
  <c r="E117" i="1"/>
  <c r="H117" i="1" s="1"/>
  <c r="E121" i="1"/>
  <c r="H121" i="1" s="1"/>
  <c r="E125" i="1"/>
  <c r="H125" i="1" s="1"/>
  <c r="E129" i="1"/>
  <c r="H129" i="1" s="1"/>
  <c r="I2" i="1"/>
  <c r="J132" i="1" l="1"/>
  <c r="E115" i="1"/>
  <c r="H115" i="1" s="1"/>
  <c r="E71" i="1"/>
  <c r="H71" i="1" s="1"/>
  <c r="E57" i="1"/>
  <c r="H57" i="1" s="1"/>
  <c r="E51" i="1"/>
  <c r="H51" i="1" s="1"/>
  <c r="E39" i="1"/>
  <c r="H39" i="1" s="1"/>
  <c r="E22" i="1"/>
  <c r="H22" i="1" s="1"/>
  <c r="E5" i="1"/>
  <c r="H5" i="1" s="1"/>
  <c r="E129" i="2"/>
  <c r="H129" i="2" s="1"/>
  <c r="E121" i="2"/>
  <c r="H121" i="2" s="1"/>
  <c r="E113" i="2"/>
  <c r="H113" i="2" s="1"/>
  <c r="E104" i="2"/>
  <c r="H104" i="2" s="1"/>
  <c r="E88" i="2"/>
  <c r="H88" i="2" s="1"/>
  <c r="E79" i="2"/>
  <c r="H79" i="2" s="1"/>
  <c r="E68" i="2"/>
  <c r="H68" i="2" s="1"/>
  <c r="E53" i="2"/>
  <c r="H53" i="2" s="1"/>
  <c r="E45" i="2"/>
  <c r="H45" i="2" s="1"/>
  <c r="E32" i="2"/>
  <c r="H32" i="2" s="1"/>
  <c r="E23" i="2"/>
  <c r="H23" i="2" s="1"/>
  <c r="E15" i="2"/>
  <c r="H15" i="2" s="1"/>
  <c r="E4" i="2"/>
  <c r="H4" i="2" s="1"/>
  <c r="I55" i="2"/>
  <c r="E127" i="2"/>
  <c r="H127" i="2" s="1"/>
  <c r="E112" i="1"/>
  <c r="H112" i="1" s="1"/>
  <c r="E31" i="1"/>
  <c r="E13" i="1"/>
  <c r="H13" i="1" s="1"/>
  <c r="E2" i="2"/>
  <c r="H2" i="2" s="1"/>
  <c r="E117" i="2"/>
  <c r="H117" i="2" s="1"/>
  <c r="E108" i="2"/>
  <c r="H108" i="2" s="1"/>
  <c r="E96" i="2"/>
  <c r="H96" i="2" s="1"/>
  <c r="E83" i="2"/>
  <c r="H83" i="2" s="1"/>
  <c r="E75" i="2"/>
  <c r="H75" i="2" s="1"/>
  <c r="E60" i="2"/>
  <c r="H60" i="2" s="1"/>
  <c r="E49" i="2"/>
  <c r="H49" i="2" s="1"/>
  <c r="E40" i="2"/>
  <c r="H40" i="2" s="1"/>
  <c r="E27" i="2"/>
  <c r="H27" i="2" s="1"/>
  <c r="E19" i="2"/>
  <c r="H19" i="2" s="1"/>
  <c r="E8" i="2"/>
  <c r="H8" i="2" s="1"/>
  <c r="E120" i="2"/>
  <c r="H120" i="2" s="1"/>
  <c r="E65" i="1"/>
  <c r="H65" i="1" s="1"/>
  <c r="E48" i="1"/>
  <c r="H48" i="1" s="1"/>
  <c r="E2" i="1"/>
  <c r="E111" i="1"/>
  <c r="H111" i="1" s="1"/>
  <c r="E89" i="1"/>
  <c r="H89" i="1" s="1"/>
  <c r="E81" i="1"/>
  <c r="H81" i="1" s="1"/>
  <c r="E72" i="1"/>
  <c r="H72" i="1" s="1"/>
  <c r="E52" i="1"/>
  <c r="H52" i="1" s="1"/>
  <c r="E35" i="1"/>
  <c r="H35" i="1" s="1"/>
  <c r="E18" i="1"/>
  <c r="H18" i="1" s="1"/>
  <c r="E50" i="1"/>
  <c r="H50" i="1" s="1"/>
  <c r="E42" i="1"/>
  <c r="H42" i="1" s="1"/>
  <c r="E120" i="1"/>
  <c r="H120" i="1" s="1"/>
  <c r="E131" i="2"/>
  <c r="H131" i="2" s="1"/>
  <c r="E123" i="2"/>
  <c r="H123" i="2" s="1"/>
  <c r="E115" i="2"/>
  <c r="H115" i="2" s="1"/>
  <c r="E92" i="2"/>
  <c r="H92" i="2" s="1"/>
  <c r="E81" i="2"/>
  <c r="H81" i="2" s="1"/>
  <c r="E72" i="2"/>
  <c r="H72" i="2" s="1"/>
  <c r="E47" i="2"/>
  <c r="H47" i="2" s="1"/>
  <c r="E36" i="2"/>
  <c r="H36" i="2" s="1"/>
  <c r="E25" i="2"/>
  <c r="H25" i="2" s="1"/>
  <c r="E17" i="2"/>
  <c r="H17" i="2" s="1"/>
  <c r="H2" i="1"/>
  <c r="I30" i="1"/>
  <c r="I87" i="1"/>
  <c r="I42" i="1"/>
  <c r="J41" i="1"/>
  <c r="I56" i="1"/>
  <c r="J109" i="1"/>
  <c r="H31" i="1"/>
  <c r="I50" i="1"/>
  <c r="J2" i="1"/>
  <c r="E128" i="1"/>
  <c r="H128" i="1" s="1"/>
  <c r="J128" i="1"/>
  <c r="J73" i="1"/>
  <c r="E124" i="1"/>
  <c r="H124" i="1" s="1"/>
  <c r="E103" i="1"/>
  <c r="H103" i="1" s="1"/>
  <c r="E97" i="1"/>
  <c r="H97" i="1" s="1"/>
  <c r="E80" i="1"/>
  <c r="H80" i="1" s="1"/>
  <c r="E63" i="1"/>
  <c r="H63" i="1" s="1"/>
  <c r="E59" i="1"/>
  <c r="H59" i="1" s="1"/>
  <c r="E54" i="1"/>
  <c r="H54" i="1" s="1"/>
  <c r="E46" i="1"/>
  <c r="H46" i="1" s="1"/>
  <c r="E37" i="1"/>
  <c r="H37" i="1" s="1"/>
  <c r="E33" i="1"/>
  <c r="H33" i="1" s="1"/>
  <c r="E28" i="1"/>
  <c r="H28" i="1" s="1"/>
  <c r="E24" i="1"/>
  <c r="H24" i="1" s="1"/>
  <c r="E20" i="1"/>
  <c r="H20" i="1" s="1"/>
  <c r="E16" i="1"/>
  <c r="H16" i="1" s="1"/>
  <c r="E11" i="1"/>
  <c r="H11" i="1" s="1"/>
  <c r="E7" i="1"/>
  <c r="H7" i="1" s="1"/>
  <c r="E3" i="1"/>
  <c r="H3" i="1" s="1"/>
  <c r="E107" i="1"/>
  <c r="H107" i="1" s="1"/>
  <c r="E101" i="1"/>
  <c r="H101" i="1" s="1"/>
  <c r="E91" i="1"/>
  <c r="H91" i="1" s="1"/>
  <c r="E84" i="1"/>
  <c r="H84" i="1" s="1"/>
  <c r="E67" i="1"/>
  <c r="H67" i="1" s="1"/>
  <c r="J30" i="1"/>
  <c r="I41" i="1"/>
  <c r="J87" i="1"/>
  <c r="I109" i="1"/>
  <c r="J110" i="1"/>
  <c r="I132" i="1"/>
  <c r="I105" i="2"/>
  <c r="E105" i="2"/>
  <c r="H105" i="2" s="1"/>
  <c r="I101" i="2"/>
  <c r="E101" i="2"/>
  <c r="H101" i="2" s="1"/>
  <c r="I97" i="2"/>
  <c r="E97" i="2"/>
  <c r="H97" i="2" s="1"/>
  <c r="I93" i="2"/>
  <c r="E93" i="2"/>
  <c r="H93" i="2" s="1"/>
  <c r="I89" i="2"/>
  <c r="E89" i="2"/>
  <c r="H89" i="2" s="1"/>
  <c r="I84" i="2"/>
  <c r="E84" i="2"/>
  <c r="H84" i="2" s="1"/>
  <c r="I80" i="2"/>
  <c r="E80" i="2"/>
  <c r="H80" i="2" s="1"/>
  <c r="I76" i="2"/>
  <c r="E76" i="2"/>
  <c r="H76" i="2" s="1"/>
  <c r="I87" i="2"/>
  <c r="E71" i="2"/>
  <c r="H71" i="2" s="1"/>
  <c r="I71" i="2"/>
  <c r="I67" i="2"/>
  <c r="E67" i="2"/>
  <c r="H67" i="2" s="1"/>
  <c r="E63" i="2"/>
  <c r="H63" i="2" s="1"/>
  <c r="I63" i="2"/>
  <c r="I59" i="2"/>
  <c r="E59" i="2"/>
  <c r="H59" i="2" s="1"/>
  <c r="I42" i="2"/>
  <c r="I56" i="2"/>
  <c r="I37" i="2"/>
  <c r="E37" i="2"/>
  <c r="H37" i="2" s="1"/>
  <c r="I33" i="2"/>
  <c r="E33" i="2"/>
  <c r="H33" i="2" s="1"/>
  <c r="I28" i="2"/>
  <c r="E28" i="2"/>
  <c r="H28" i="2" s="1"/>
  <c r="I24" i="2"/>
  <c r="E24" i="2"/>
  <c r="H24" i="2" s="1"/>
  <c r="I20" i="2"/>
  <c r="E20" i="2"/>
  <c r="H20" i="2" s="1"/>
  <c r="I16" i="2"/>
  <c r="I30" i="2"/>
  <c r="I11" i="2"/>
  <c r="E11" i="2"/>
  <c r="H11" i="2" s="1"/>
  <c r="E7" i="2"/>
  <c r="H7" i="2" s="1"/>
  <c r="I7" i="2"/>
  <c r="E3" i="2"/>
  <c r="H3" i="2" s="1"/>
  <c r="I3" i="2"/>
  <c r="E116" i="2"/>
  <c r="H116" i="2" s="1"/>
  <c r="J116" i="2"/>
  <c r="J112" i="2"/>
  <c r="E112" i="2"/>
  <c r="H112" i="2" s="1"/>
  <c r="J103" i="2"/>
  <c r="E103" i="2"/>
  <c r="H103" i="2" s="1"/>
  <c r="J99" i="2"/>
  <c r="E99" i="2"/>
  <c r="H99" i="2" s="1"/>
  <c r="J95" i="2"/>
  <c r="E95" i="2"/>
  <c r="H95" i="2" s="1"/>
  <c r="J91" i="2"/>
  <c r="E91" i="2"/>
  <c r="H91" i="2" s="1"/>
  <c r="J74" i="2"/>
  <c r="J87" i="2"/>
  <c r="J69" i="2"/>
  <c r="E69" i="2"/>
  <c r="H69" i="2" s="1"/>
  <c r="J65" i="2"/>
  <c r="E65" i="2"/>
  <c r="H65" i="2" s="1"/>
  <c r="J61" i="2"/>
  <c r="E61" i="2"/>
  <c r="H61" i="2" s="1"/>
  <c r="J57" i="2"/>
  <c r="E57" i="2"/>
  <c r="J73" i="2"/>
  <c r="I110" i="2"/>
  <c r="I132" i="2"/>
  <c r="E116" i="1"/>
  <c r="H116" i="1" s="1"/>
  <c r="E99" i="1"/>
  <c r="H99" i="1" s="1"/>
  <c r="E93" i="1"/>
  <c r="H93" i="1" s="1"/>
  <c r="E76" i="1"/>
  <c r="H76" i="1" s="1"/>
  <c r="E69" i="1"/>
  <c r="H69" i="1" s="1"/>
  <c r="J56" i="1"/>
  <c r="I73" i="1"/>
  <c r="E16" i="2"/>
  <c r="H16" i="2" s="1"/>
  <c r="I41" i="2"/>
  <c r="E44" i="2"/>
  <c r="H44" i="2" s="1"/>
  <c r="J109" i="2"/>
  <c r="E52" i="2"/>
  <c r="H52" i="2" s="1"/>
  <c r="J52" i="2"/>
  <c r="J48" i="2"/>
  <c r="E48" i="2"/>
  <c r="H48" i="2" s="1"/>
  <c r="J39" i="2"/>
  <c r="E39" i="2"/>
  <c r="H39" i="2" s="1"/>
  <c r="J35" i="2"/>
  <c r="E35" i="2"/>
  <c r="H35" i="2" s="1"/>
  <c r="J31" i="2"/>
  <c r="J41" i="2"/>
  <c r="E31" i="2"/>
  <c r="E9" i="2"/>
  <c r="H9" i="2" s="1"/>
  <c r="J56" i="2"/>
  <c r="I73" i="2"/>
  <c r="J132" i="2"/>
  <c r="E13" i="2"/>
  <c r="H13" i="2" s="1"/>
  <c r="E124" i="2"/>
  <c r="H124" i="2" s="1"/>
  <c r="I124" i="2"/>
  <c r="I31" i="2"/>
  <c r="J30" i="2"/>
  <c r="I109" i="2"/>
  <c r="E130" i="2"/>
  <c r="H130" i="2" s="1"/>
  <c r="E126" i="2"/>
  <c r="H126" i="2" s="1"/>
  <c r="E122" i="2"/>
  <c r="H122" i="2" s="1"/>
  <c r="E118" i="2"/>
  <c r="H118" i="2" s="1"/>
  <c r="E114" i="2"/>
  <c r="H114" i="2" s="1"/>
  <c r="E110" i="2"/>
  <c r="E106" i="2"/>
  <c r="H106" i="2" s="1"/>
  <c r="E102" i="2"/>
  <c r="H102" i="2" s="1"/>
  <c r="E98" i="2"/>
  <c r="H98" i="2" s="1"/>
  <c r="E94" i="2"/>
  <c r="H94" i="2" s="1"/>
  <c r="E90" i="2"/>
  <c r="H90" i="2" s="1"/>
  <c r="E86" i="2"/>
  <c r="H86" i="2" s="1"/>
  <c r="E82" i="2"/>
  <c r="H82" i="2" s="1"/>
  <c r="E78" i="2"/>
  <c r="H78" i="2" s="1"/>
  <c r="E74" i="2"/>
  <c r="E70" i="2"/>
  <c r="H70" i="2" s="1"/>
  <c r="E66" i="2"/>
  <c r="H66" i="2" s="1"/>
  <c r="E62" i="2"/>
  <c r="H62" i="2" s="1"/>
  <c r="E58" i="2"/>
  <c r="H58" i="2" s="1"/>
  <c r="E54" i="2"/>
  <c r="H54" i="2" s="1"/>
  <c r="E50" i="2"/>
  <c r="H50" i="2" s="1"/>
  <c r="E46" i="2"/>
  <c r="H46" i="2" s="1"/>
  <c r="E42" i="2"/>
  <c r="E38" i="2"/>
  <c r="H38" i="2" s="1"/>
  <c r="E34" i="2"/>
  <c r="H34" i="2" s="1"/>
  <c r="E26" i="2"/>
  <c r="H26" i="2" s="1"/>
  <c r="E22" i="2"/>
  <c r="H22" i="2" s="1"/>
  <c r="E18" i="2"/>
  <c r="H18" i="2" s="1"/>
  <c r="E10" i="2"/>
  <c r="H10" i="2" s="1"/>
  <c r="E6" i="2"/>
  <c r="H6" i="2" s="1"/>
  <c r="E128" i="2"/>
  <c r="H128" i="2" s="1"/>
  <c r="E131" i="1"/>
  <c r="H131" i="1" s="1"/>
  <c r="E127" i="1"/>
  <c r="H127" i="1" s="1"/>
  <c r="E123" i="1"/>
  <c r="H123" i="1" s="1"/>
  <c r="E119" i="1"/>
  <c r="H119" i="1" s="1"/>
  <c r="E130" i="1"/>
  <c r="H130" i="1" s="1"/>
  <c r="E126" i="1"/>
  <c r="H126" i="1" s="1"/>
  <c r="E122" i="1"/>
  <c r="H122" i="1" s="1"/>
  <c r="E118" i="1"/>
  <c r="H118" i="1" s="1"/>
  <c r="E114" i="1"/>
  <c r="H114" i="1" s="1"/>
  <c r="E110" i="1"/>
  <c r="E106" i="1"/>
  <c r="H106" i="1" s="1"/>
  <c r="E102" i="1"/>
  <c r="H102" i="1" s="1"/>
  <c r="E98" i="1"/>
  <c r="H98" i="1" s="1"/>
  <c r="E94" i="1"/>
  <c r="H94" i="1" s="1"/>
  <c r="E90" i="1"/>
  <c r="H90" i="1" s="1"/>
  <c r="E86" i="1"/>
  <c r="H86" i="1" s="1"/>
  <c r="E82" i="1"/>
  <c r="H82" i="1" s="1"/>
  <c r="E78" i="1"/>
  <c r="H78" i="1" s="1"/>
  <c r="E74" i="1"/>
  <c r="E70" i="1"/>
  <c r="H70" i="1" s="1"/>
  <c r="E66" i="1"/>
  <c r="H66" i="1" s="1"/>
  <c r="H42" i="2" l="1"/>
  <c r="E56" i="2"/>
  <c r="H56" i="2" s="1"/>
  <c r="E30" i="2"/>
  <c r="H30" i="2" s="1"/>
  <c r="E109" i="2"/>
  <c r="H109" i="2" s="1"/>
  <c r="I14" i="1"/>
  <c r="I133" i="1"/>
  <c r="J14" i="1"/>
  <c r="J133" i="1"/>
  <c r="E41" i="1"/>
  <c r="H41" i="1" s="1"/>
  <c r="H74" i="2"/>
  <c r="E87" i="2"/>
  <c r="H87" i="2" s="1"/>
  <c r="E73" i="1"/>
  <c r="H73" i="1" s="1"/>
  <c r="H74" i="1"/>
  <c r="E87" i="1"/>
  <c r="H87" i="1" s="1"/>
  <c r="H110" i="2"/>
  <c r="E132" i="2"/>
  <c r="H132" i="2" s="1"/>
  <c r="J14" i="2"/>
  <c r="J133" i="2"/>
  <c r="E14" i="2"/>
  <c r="E14" i="1"/>
  <c r="E109" i="1"/>
  <c r="H109" i="1" s="1"/>
  <c r="E73" i="2"/>
  <c r="H73" i="2" s="1"/>
  <c r="H57" i="2"/>
  <c r="H110" i="1"/>
  <c r="E132" i="1"/>
  <c r="H132" i="1" s="1"/>
  <c r="I14" i="2"/>
  <c r="I133" i="2"/>
  <c r="H31" i="2"/>
  <c r="E41" i="2"/>
  <c r="H41" i="2" s="1"/>
  <c r="E30" i="1"/>
  <c r="H30" i="1" s="1"/>
  <c r="E56" i="1"/>
  <c r="H56" i="1" s="1"/>
  <c r="E64" i="3"/>
  <c r="E115" i="3"/>
  <c r="E113" i="3"/>
  <c r="E101" i="3"/>
  <c r="E95" i="3"/>
  <c r="E93" i="3"/>
  <c r="E89" i="3"/>
  <c r="E83" i="3"/>
  <c r="E81" i="3"/>
  <c r="E74" i="3"/>
  <c r="E65" i="3"/>
  <c r="E55" i="3"/>
  <c r="E33" i="3"/>
  <c r="E26" i="3"/>
  <c r="E24" i="3"/>
  <c r="E18" i="3"/>
  <c r="E9" i="3"/>
  <c r="E6" i="3"/>
  <c r="H14" i="1" l="1"/>
  <c r="E133" i="1"/>
  <c r="H133" i="1" s="1"/>
  <c r="H14" i="2"/>
  <c r="E133" i="2"/>
  <c r="H133" i="2" s="1"/>
  <c r="E7" i="3"/>
  <c r="E16" i="3"/>
  <c r="E23" i="3"/>
  <c r="E46" i="3"/>
  <c r="E54" i="3"/>
  <c r="E63" i="3"/>
  <c r="E66" i="3"/>
  <c r="E75" i="3"/>
  <c r="E82" i="3"/>
  <c r="E111" i="3"/>
  <c r="E122" i="3"/>
  <c r="E124" i="3"/>
  <c r="E34" i="3"/>
  <c r="E37" i="3"/>
  <c r="E108" i="3"/>
  <c r="E92" i="3"/>
  <c r="E103" i="3"/>
  <c r="E114" i="3"/>
  <c r="E106" i="3"/>
  <c r="E117" i="3"/>
  <c r="E120" i="3"/>
  <c r="E4" i="3"/>
  <c r="E11" i="3"/>
  <c r="E19" i="3"/>
  <c r="E21" i="3"/>
  <c r="E28" i="3"/>
  <c r="E39" i="3"/>
  <c r="E49" i="3"/>
  <c r="E51" i="3"/>
  <c r="E53" i="3"/>
  <c r="E58" i="3"/>
  <c r="E60" i="3"/>
  <c r="E68" i="3"/>
  <c r="E70" i="3"/>
  <c r="E72" i="3"/>
  <c r="E77" i="3"/>
  <c r="E79" i="3"/>
  <c r="E84" i="3"/>
  <c r="E86" i="3"/>
  <c r="E88" i="3"/>
  <c r="E96" i="3"/>
  <c r="E98" i="3"/>
  <c r="E126" i="3"/>
  <c r="E128" i="3"/>
  <c r="E130" i="3"/>
  <c r="E3" i="3"/>
  <c r="E32" i="3"/>
  <c r="E44" i="3"/>
  <c r="E22" i="3"/>
  <c r="E104" i="3"/>
  <c r="E119" i="3"/>
  <c r="E8" i="3"/>
  <c r="E13" i="3"/>
  <c r="E25" i="3"/>
  <c r="E36" i="3"/>
  <c r="E45" i="3"/>
  <c r="E47" i="3"/>
  <c r="E91" i="3"/>
  <c r="E105" i="3"/>
  <c r="E107" i="3"/>
  <c r="E110" i="3"/>
  <c r="E112" i="3"/>
  <c r="E118" i="3"/>
  <c r="E121" i="3"/>
  <c r="E67" i="3"/>
  <c r="E5" i="3"/>
  <c r="E17" i="3"/>
  <c r="E31" i="3"/>
  <c r="E90" i="3"/>
  <c r="E94" i="3"/>
  <c r="E2" i="3"/>
  <c r="E10" i="3"/>
  <c r="E12" i="3"/>
  <c r="E20" i="3"/>
  <c r="E27" i="3"/>
  <c r="E29" i="3"/>
  <c r="E38" i="3"/>
  <c r="E40" i="3"/>
  <c r="E42" i="3"/>
  <c r="E50" i="3"/>
  <c r="E52" i="3"/>
  <c r="E57" i="3"/>
  <c r="E59" i="3"/>
  <c r="E61" i="3"/>
  <c r="E69" i="3"/>
  <c r="E71" i="3"/>
  <c r="E76" i="3"/>
  <c r="E78" i="3"/>
  <c r="E80" i="3"/>
  <c r="E85" i="3"/>
  <c r="E97" i="3"/>
  <c r="E116" i="3"/>
  <c r="E123" i="3"/>
  <c r="E125" i="3"/>
  <c r="E127" i="3"/>
  <c r="E129" i="3"/>
  <c r="E131" i="3"/>
  <c r="E43" i="3"/>
  <c r="E48" i="3"/>
  <c r="E62" i="3"/>
  <c r="E15" i="3" l="1"/>
  <c r="E30" i="3" s="1"/>
  <c r="E14" i="3"/>
  <c r="E99" i="3"/>
  <c r="E102" i="3"/>
  <c r="E56" i="3"/>
  <c r="E100" i="3" l="1"/>
  <c r="E35" i="3"/>
  <c r="E41" i="3" s="1"/>
  <c r="P6" i="6" l="1"/>
  <c r="P10" i="6"/>
  <c r="P14" i="6"/>
  <c r="P19" i="6"/>
  <c r="P23" i="6"/>
  <c r="P27" i="6"/>
  <c r="P39" i="6"/>
  <c r="P73" i="6"/>
  <c r="P78" i="6"/>
  <c r="P82" i="6"/>
  <c r="P86" i="6"/>
  <c r="P112" i="6"/>
  <c r="P117" i="6"/>
  <c r="P85" i="6" l="1"/>
  <c r="P81" i="6"/>
  <c r="P77" i="6"/>
  <c r="P72" i="6"/>
  <c r="P54" i="6"/>
  <c r="P50" i="6"/>
  <c r="P45" i="6"/>
  <c r="P30" i="6"/>
  <c r="P26" i="6"/>
  <c r="P22" i="6"/>
  <c r="P18" i="6"/>
  <c r="P13" i="6"/>
  <c r="P9" i="6"/>
  <c r="P5" i="6"/>
  <c r="P114" i="6"/>
  <c r="P84" i="6"/>
  <c r="P80" i="6"/>
  <c r="P76" i="6"/>
  <c r="P71" i="6"/>
  <c r="P113" i="6"/>
  <c r="P87" i="6"/>
  <c r="P83" i="6"/>
  <c r="P79" i="6"/>
  <c r="P128" i="6"/>
  <c r="P107" i="6"/>
  <c r="P103" i="6"/>
  <c r="P133" i="6"/>
  <c r="P129" i="6"/>
  <c r="P108" i="6"/>
  <c r="P104" i="6"/>
  <c r="P53" i="6"/>
  <c r="P49" i="6"/>
  <c r="P124" i="6"/>
  <c r="P120" i="6"/>
  <c r="P95" i="6"/>
  <c r="P69" i="6"/>
  <c r="P56" i="6"/>
  <c r="P52" i="6"/>
  <c r="P48" i="6"/>
  <c r="P123" i="6"/>
  <c r="P94" i="6"/>
  <c r="P118" i="6"/>
  <c r="P65" i="6"/>
  <c r="P44" i="6"/>
  <c r="P92" i="6"/>
  <c r="P106" i="6"/>
  <c r="P98" i="6"/>
  <c r="P29" i="6"/>
  <c r="P25" i="6"/>
  <c r="P21" i="6"/>
  <c r="P17" i="6"/>
  <c r="P12" i="6"/>
  <c r="P8" i="6"/>
  <c r="P4" i="6"/>
  <c r="P126" i="6"/>
  <c r="P122" i="6"/>
  <c r="P67" i="6"/>
  <c r="P37" i="6"/>
  <c r="P62" i="6"/>
  <c r="P130" i="6"/>
  <c r="P109" i="6"/>
  <c r="P105" i="6"/>
  <c r="P41" i="6"/>
  <c r="P125" i="6"/>
  <c r="P121" i="6"/>
  <c r="P96" i="6"/>
  <c r="P66" i="6"/>
  <c r="P116" i="6"/>
  <c r="P91" i="6"/>
  <c r="P61" i="6"/>
  <c r="P35" i="6"/>
  <c r="P131" i="6"/>
  <c r="P127" i="6"/>
  <c r="P119" i="6"/>
  <c r="P115" i="6"/>
  <c r="P111" i="6"/>
  <c r="P90" i="6"/>
  <c r="P64" i="6"/>
  <c r="P60" i="6"/>
  <c r="P55" i="6"/>
  <c r="P51" i="6"/>
  <c r="P47" i="6"/>
  <c r="P43" i="6"/>
  <c r="P38" i="6"/>
  <c r="P34" i="6"/>
  <c r="P101" i="6"/>
  <c r="P97" i="6"/>
  <c r="P93" i="6"/>
  <c r="P63" i="6"/>
  <c r="P59" i="6"/>
  <c r="P46" i="6"/>
  <c r="P28" i="6"/>
  <c r="P24" i="6"/>
  <c r="P20" i="6"/>
  <c r="P11" i="6"/>
  <c r="P7" i="6"/>
  <c r="P99" i="6"/>
  <c r="P100" i="6"/>
  <c r="P70" i="6"/>
  <c r="P40" i="6"/>
  <c r="P36" i="6"/>
  <c r="P68" i="6"/>
  <c r="P33" i="6"/>
  <c r="P3" i="6"/>
  <c r="P16" i="6"/>
  <c r="P75" i="6"/>
  <c r="P58" i="6"/>
  <c r="P32" i="6"/>
  <c r="P89" i="6"/>
  <c r="P132" i="6" l="1"/>
  <c r="P31" i="6"/>
  <c r="P42" i="6"/>
  <c r="P102" i="6"/>
  <c r="P57" i="6"/>
  <c r="P15" i="6"/>
  <c r="P74" i="6"/>
  <c r="P88" i="6"/>
  <c r="P110" i="6"/>
  <c r="K133" i="3" l="1"/>
  <c r="P73" i="2"/>
  <c r="P87" i="2"/>
  <c r="P109" i="2"/>
  <c r="P132" i="2"/>
  <c r="P133" i="2"/>
  <c r="N133" i="3" l="1"/>
  <c r="K109" i="2"/>
  <c r="Q87" i="2"/>
  <c r="Q73" i="2"/>
  <c r="K87" i="2"/>
  <c r="Z2" i="3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3" i="2"/>
  <c r="R4" i="2"/>
  <c r="R5" i="2"/>
  <c r="R6" i="2"/>
  <c r="R7" i="2"/>
  <c r="R8" i="2"/>
  <c r="R9" i="2"/>
  <c r="R10" i="2"/>
  <c r="R11" i="2"/>
  <c r="R12" i="2"/>
  <c r="R13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1" i="2"/>
  <c r="R32" i="2"/>
  <c r="R33" i="2"/>
  <c r="R34" i="2"/>
  <c r="R35" i="2"/>
  <c r="R36" i="2"/>
  <c r="R37" i="2"/>
  <c r="R38" i="2"/>
  <c r="R39" i="2"/>
  <c r="R40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4" i="2"/>
  <c r="R76" i="2"/>
  <c r="R77" i="2"/>
  <c r="R78" i="2"/>
  <c r="R79" i="2"/>
  <c r="R80" i="2"/>
  <c r="R81" i="2"/>
  <c r="R82" i="2"/>
  <c r="R83" i="2"/>
  <c r="R84" i="2"/>
  <c r="R85" i="2"/>
  <c r="R86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10" i="2"/>
  <c r="R111" i="2"/>
  <c r="R2" i="2"/>
  <c r="R3" i="1"/>
  <c r="R15" i="1"/>
  <c r="R32" i="1"/>
  <c r="R43" i="1"/>
  <c r="R44" i="1"/>
  <c r="R48" i="1"/>
  <c r="R62" i="1"/>
  <c r="R64" i="1"/>
  <c r="R67" i="1"/>
  <c r="R120" i="1"/>
  <c r="R4" i="1"/>
  <c r="R5" i="1"/>
  <c r="R6" i="1"/>
  <c r="R7" i="1"/>
  <c r="R8" i="1"/>
  <c r="R9" i="1"/>
  <c r="R10" i="1"/>
  <c r="R11" i="1"/>
  <c r="R12" i="1"/>
  <c r="R13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3" i="1"/>
  <c r="R34" i="1"/>
  <c r="R35" i="1"/>
  <c r="R36" i="1"/>
  <c r="R37" i="1"/>
  <c r="R38" i="1"/>
  <c r="R39" i="1"/>
  <c r="R40" i="1"/>
  <c r="R45" i="1"/>
  <c r="R46" i="1"/>
  <c r="R47" i="1"/>
  <c r="R49" i="1"/>
  <c r="R50" i="1"/>
  <c r="R51" i="1"/>
  <c r="R52" i="1"/>
  <c r="R53" i="1"/>
  <c r="R54" i="1"/>
  <c r="R55" i="1"/>
  <c r="R58" i="1"/>
  <c r="R59" i="1"/>
  <c r="R60" i="1"/>
  <c r="R61" i="1"/>
  <c r="R63" i="1"/>
  <c r="R65" i="1"/>
  <c r="R66" i="1"/>
  <c r="R68" i="1"/>
  <c r="R69" i="1"/>
  <c r="R70" i="1"/>
  <c r="R71" i="1"/>
  <c r="R72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10" i="1"/>
  <c r="R111" i="1"/>
  <c r="R112" i="1"/>
  <c r="R113" i="1"/>
  <c r="R114" i="1"/>
  <c r="R115" i="1"/>
  <c r="R116" i="1"/>
  <c r="R117" i="1"/>
  <c r="R118" i="1"/>
  <c r="R119" i="1"/>
  <c r="R121" i="1"/>
  <c r="R122" i="1"/>
  <c r="R123" i="1"/>
  <c r="R124" i="1"/>
  <c r="R125" i="1"/>
  <c r="R126" i="1"/>
  <c r="R127" i="1"/>
  <c r="R128" i="1"/>
  <c r="R129" i="1"/>
  <c r="R130" i="1"/>
  <c r="R131" i="1"/>
  <c r="R14" i="1"/>
  <c r="K73" i="2" l="1"/>
  <c r="Q109" i="2"/>
  <c r="O109" i="2"/>
  <c r="O87" i="2"/>
  <c r="R87" i="1"/>
  <c r="R109" i="1"/>
  <c r="R2" i="1"/>
  <c r="R57" i="1"/>
  <c r="R31" i="1"/>
  <c r="R73" i="2"/>
  <c r="R56" i="1"/>
  <c r="R42" i="1"/>
  <c r="R16" i="1"/>
  <c r="R88" i="2"/>
  <c r="R109" i="2"/>
  <c r="N109" i="2" s="1"/>
  <c r="R75" i="2"/>
  <c r="R87" i="2"/>
  <c r="N87" i="2" s="1"/>
  <c r="R30" i="2"/>
  <c r="R56" i="2"/>
  <c r="R57" i="2"/>
  <c r="R31" i="2"/>
  <c r="R14" i="2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2" i="3"/>
  <c r="AA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Z3" i="3"/>
  <c r="AC3" i="3" s="1"/>
  <c r="Z4" i="3"/>
  <c r="AC4" i="3" s="1"/>
  <c r="Z5" i="3"/>
  <c r="AC5" i="3" s="1"/>
  <c r="Z6" i="3"/>
  <c r="AC6" i="3" s="1"/>
  <c r="Z7" i="3"/>
  <c r="AC7" i="3" s="1"/>
  <c r="Z8" i="3"/>
  <c r="AC8" i="3" s="1"/>
  <c r="Z9" i="3"/>
  <c r="AC9" i="3" s="1"/>
  <c r="Z10" i="3"/>
  <c r="AC10" i="3" s="1"/>
  <c r="Z11" i="3"/>
  <c r="AC11" i="3" s="1"/>
  <c r="Z12" i="3"/>
  <c r="AC12" i="3" s="1"/>
  <c r="Z13" i="3"/>
  <c r="AC13" i="3" s="1"/>
  <c r="Z14" i="3"/>
  <c r="AC14" i="3" s="1"/>
  <c r="Z15" i="3"/>
  <c r="AC15" i="3" s="1"/>
  <c r="Z16" i="3"/>
  <c r="AC16" i="3" s="1"/>
  <c r="Z17" i="3"/>
  <c r="AC17" i="3" s="1"/>
  <c r="Z18" i="3"/>
  <c r="AC18" i="3" s="1"/>
  <c r="Z19" i="3"/>
  <c r="AC19" i="3" s="1"/>
  <c r="Z20" i="3"/>
  <c r="AC20" i="3" s="1"/>
  <c r="Z21" i="3"/>
  <c r="AC21" i="3" s="1"/>
  <c r="Z22" i="3"/>
  <c r="AC22" i="3" s="1"/>
  <c r="Z23" i="3"/>
  <c r="AC23" i="3" s="1"/>
  <c r="Z24" i="3"/>
  <c r="AC24" i="3" s="1"/>
  <c r="Z25" i="3"/>
  <c r="AC25" i="3" s="1"/>
  <c r="Z26" i="3"/>
  <c r="AC26" i="3" s="1"/>
  <c r="Z27" i="3"/>
  <c r="AC27" i="3" s="1"/>
  <c r="Z28" i="3"/>
  <c r="AC28" i="3" s="1"/>
  <c r="Z29" i="3"/>
  <c r="AC29" i="3" s="1"/>
  <c r="Z30" i="3"/>
  <c r="AC30" i="3" s="1"/>
  <c r="Z31" i="3"/>
  <c r="AC31" i="3" s="1"/>
  <c r="Z32" i="3"/>
  <c r="AC32" i="3" s="1"/>
  <c r="Z33" i="3"/>
  <c r="AC33" i="3" s="1"/>
  <c r="Z34" i="3"/>
  <c r="AC34" i="3" s="1"/>
  <c r="Z35" i="3"/>
  <c r="AC35" i="3" s="1"/>
  <c r="Z36" i="3"/>
  <c r="AC36" i="3" s="1"/>
  <c r="Z37" i="3"/>
  <c r="AC37" i="3" s="1"/>
  <c r="Z38" i="3"/>
  <c r="AC38" i="3" s="1"/>
  <c r="Z39" i="3"/>
  <c r="AC39" i="3" s="1"/>
  <c r="Z40" i="3"/>
  <c r="AC40" i="3" s="1"/>
  <c r="Z41" i="3"/>
  <c r="AC41" i="3" s="1"/>
  <c r="Z42" i="3"/>
  <c r="AC42" i="3" s="1"/>
  <c r="Z43" i="3"/>
  <c r="AC43" i="3" s="1"/>
  <c r="Z44" i="3"/>
  <c r="AC44" i="3" s="1"/>
  <c r="Z45" i="3"/>
  <c r="AC45" i="3" s="1"/>
  <c r="Z46" i="3"/>
  <c r="AC46" i="3" s="1"/>
  <c r="Z47" i="3"/>
  <c r="AC47" i="3" s="1"/>
  <c r="Z48" i="3"/>
  <c r="AC48" i="3" s="1"/>
  <c r="Z49" i="3"/>
  <c r="AC49" i="3" s="1"/>
  <c r="Z50" i="3"/>
  <c r="AC50" i="3" s="1"/>
  <c r="Z51" i="3"/>
  <c r="AC51" i="3" s="1"/>
  <c r="Z52" i="3"/>
  <c r="AC52" i="3" s="1"/>
  <c r="Z53" i="3"/>
  <c r="AC53" i="3" s="1"/>
  <c r="Z54" i="3"/>
  <c r="AC54" i="3" s="1"/>
  <c r="Z55" i="3"/>
  <c r="AC55" i="3" s="1"/>
  <c r="Z56" i="3"/>
  <c r="AC56" i="3" s="1"/>
  <c r="Z57" i="3"/>
  <c r="AC57" i="3" s="1"/>
  <c r="Z58" i="3"/>
  <c r="AC58" i="3" s="1"/>
  <c r="Z59" i="3"/>
  <c r="AC59" i="3" s="1"/>
  <c r="Z60" i="3"/>
  <c r="AC60" i="3" s="1"/>
  <c r="Z61" i="3"/>
  <c r="AC61" i="3" s="1"/>
  <c r="Z62" i="3"/>
  <c r="AC62" i="3" s="1"/>
  <c r="Z63" i="3"/>
  <c r="AC63" i="3" s="1"/>
  <c r="Z64" i="3"/>
  <c r="AC64" i="3" s="1"/>
  <c r="Z65" i="3"/>
  <c r="AC65" i="3" s="1"/>
  <c r="Z66" i="3"/>
  <c r="AC66" i="3" s="1"/>
  <c r="Z67" i="3"/>
  <c r="AC67" i="3" s="1"/>
  <c r="Z68" i="3"/>
  <c r="AC68" i="3" s="1"/>
  <c r="Z69" i="3"/>
  <c r="AC69" i="3" s="1"/>
  <c r="Z70" i="3"/>
  <c r="AC70" i="3" s="1"/>
  <c r="Z71" i="3"/>
  <c r="AC71" i="3" s="1"/>
  <c r="Z72" i="3"/>
  <c r="AC72" i="3" s="1"/>
  <c r="Z73" i="3"/>
  <c r="AC73" i="3" s="1"/>
  <c r="Z74" i="3"/>
  <c r="AC74" i="3" s="1"/>
  <c r="Z75" i="3"/>
  <c r="AC75" i="3" s="1"/>
  <c r="Z76" i="3"/>
  <c r="AC76" i="3" s="1"/>
  <c r="Z77" i="3"/>
  <c r="AC77" i="3" s="1"/>
  <c r="Z78" i="3"/>
  <c r="AC78" i="3" s="1"/>
  <c r="Z79" i="3"/>
  <c r="AC79" i="3" s="1"/>
  <c r="Z80" i="3"/>
  <c r="AC80" i="3" s="1"/>
  <c r="Z81" i="3"/>
  <c r="AC81" i="3" s="1"/>
  <c r="Z82" i="3"/>
  <c r="AC82" i="3" s="1"/>
  <c r="Z83" i="3"/>
  <c r="AC83" i="3" s="1"/>
  <c r="Z84" i="3"/>
  <c r="AC84" i="3" s="1"/>
  <c r="Z85" i="3"/>
  <c r="AC85" i="3" s="1"/>
  <c r="Z86" i="3"/>
  <c r="AC86" i="3" s="1"/>
  <c r="Z87" i="3"/>
  <c r="AC87" i="3" s="1"/>
  <c r="Z88" i="3"/>
  <c r="AC88" i="3" s="1"/>
  <c r="Z89" i="3"/>
  <c r="AC89" i="3" s="1"/>
  <c r="Z90" i="3"/>
  <c r="AC90" i="3" s="1"/>
  <c r="Z91" i="3"/>
  <c r="AC91" i="3" s="1"/>
  <c r="Z92" i="3"/>
  <c r="AC92" i="3" s="1"/>
  <c r="Z93" i="3"/>
  <c r="AC93" i="3" s="1"/>
  <c r="Z94" i="3"/>
  <c r="AC94" i="3" s="1"/>
  <c r="Z95" i="3"/>
  <c r="AC95" i="3" s="1"/>
  <c r="Z96" i="3"/>
  <c r="AC96" i="3" s="1"/>
  <c r="Z97" i="3"/>
  <c r="AC97" i="3" s="1"/>
  <c r="Z98" i="3"/>
  <c r="AC98" i="3" s="1"/>
  <c r="Z99" i="3"/>
  <c r="AC99" i="3" s="1"/>
  <c r="Z100" i="3"/>
  <c r="AC100" i="3" s="1"/>
  <c r="Z101" i="3"/>
  <c r="AC101" i="3" s="1"/>
  <c r="Z102" i="3"/>
  <c r="AC102" i="3" s="1"/>
  <c r="Z103" i="3"/>
  <c r="AC103" i="3" s="1"/>
  <c r="Z104" i="3"/>
  <c r="AC104" i="3" s="1"/>
  <c r="Z105" i="3"/>
  <c r="AC105" i="3" s="1"/>
  <c r="Z106" i="3"/>
  <c r="AC106" i="3" s="1"/>
  <c r="Z107" i="3"/>
  <c r="AC107" i="3" s="1"/>
  <c r="Z108" i="3"/>
  <c r="AC108" i="3" s="1"/>
  <c r="Z109" i="3"/>
  <c r="AC109" i="3" s="1"/>
  <c r="Z110" i="3"/>
  <c r="AC110" i="3" s="1"/>
  <c r="Z111" i="3"/>
  <c r="AC111" i="3" s="1"/>
  <c r="Z112" i="3"/>
  <c r="AC112" i="3" s="1"/>
  <c r="Z113" i="3"/>
  <c r="AC113" i="3" s="1"/>
  <c r="Z114" i="3"/>
  <c r="AC114" i="3" s="1"/>
  <c r="Z115" i="3"/>
  <c r="AC115" i="3" s="1"/>
  <c r="Z116" i="3"/>
  <c r="AC116" i="3" s="1"/>
  <c r="Z117" i="3"/>
  <c r="AC117" i="3" s="1"/>
  <c r="Z118" i="3"/>
  <c r="AC118" i="3" s="1"/>
  <c r="Z119" i="3"/>
  <c r="AC119" i="3" s="1"/>
  <c r="Z120" i="3"/>
  <c r="AC120" i="3" s="1"/>
  <c r="Z121" i="3"/>
  <c r="AC121" i="3" s="1"/>
  <c r="Z122" i="3"/>
  <c r="AC122" i="3" s="1"/>
  <c r="Z123" i="3"/>
  <c r="AC123" i="3" s="1"/>
  <c r="Z124" i="3"/>
  <c r="AC124" i="3" s="1"/>
  <c r="Z125" i="3"/>
  <c r="AC125" i="3" s="1"/>
  <c r="Z126" i="3"/>
  <c r="AC126" i="3" s="1"/>
  <c r="Z127" i="3"/>
  <c r="AC127" i="3" s="1"/>
  <c r="Z128" i="3"/>
  <c r="AC128" i="3" s="1"/>
  <c r="Z129" i="3"/>
  <c r="AC129" i="3" s="1"/>
  <c r="Z130" i="3"/>
  <c r="AC130" i="3" s="1"/>
  <c r="Z131" i="3"/>
  <c r="AC131" i="3" s="1"/>
  <c r="Z132" i="3"/>
  <c r="AC132" i="3" s="1"/>
  <c r="Z133" i="3"/>
  <c r="AC133" i="3" s="1"/>
  <c r="AC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2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R3" i="3"/>
  <c r="U3" i="3" s="1"/>
  <c r="R4" i="3"/>
  <c r="U4" i="3" s="1"/>
  <c r="R5" i="3"/>
  <c r="U5" i="3" s="1"/>
  <c r="R6" i="3"/>
  <c r="U6" i="3" s="1"/>
  <c r="R7" i="3"/>
  <c r="U7" i="3" s="1"/>
  <c r="R8" i="3"/>
  <c r="U8" i="3" s="1"/>
  <c r="R9" i="3"/>
  <c r="U9" i="3" s="1"/>
  <c r="R10" i="3"/>
  <c r="U10" i="3" s="1"/>
  <c r="R11" i="3"/>
  <c r="U11" i="3" s="1"/>
  <c r="R12" i="3"/>
  <c r="U12" i="3" s="1"/>
  <c r="R13" i="3"/>
  <c r="U13" i="3" s="1"/>
  <c r="R14" i="3"/>
  <c r="U14" i="3" s="1"/>
  <c r="R15" i="3"/>
  <c r="U15" i="3" s="1"/>
  <c r="R16" i="3"/>
  <c r="U16" i="3" s="1"/>
  <c r="R17" i="3"/>
  <c r="U17" i="3" s="1"/>
  <c r="R18" i="3"/>
  <c r="U18" i="3" s="1"/>
  <c r="R19" i="3"/>
  <c r="U19" i="3" s="1"/>
  <c r="R20" i="3"/>
  <c r="U20" i="3" s="1"/>
  <c r="R21" i="3"/>
  <c r="U21" i="3" s="1"/>
  <c r="R22" i="3"/>
  <c r="U22" i="3" s="1"/>
  <c r="R23" i="3"/>
  <c r="U23" i="3" s="1"/>
  <c r="R24" i="3"/>
  <c r="U24" i="3" s="1"/>
  <c r="R25" i="3"/>
  <c r="U25" i="3" s="1"/>
  <c r="R26" i="3"/>
  <c r="U26" i="3" s="1"/>
  <c r="R27" i="3"/>
  <c r="U27" i="3" s="1"/>
  <c r="R28" i="3"/>
  <c r="U28" i="3" s="1"/>
  <c r="R29" i="3"/>
  <c r="U29" i="3" s="1"/>
  <c r="R30" i="3"/>
  <c r="U30" i="3" s="1"/>
  <c r="R31" i="3"/>
  <c r="U31" i="3" s="1"/>
  <c r="R32" i="3"/>
  <c r="U32" i="3" s="1"/>
  <c r="R33" i="3"/>
  <c r="U33" i="3" s="1"/>
  <c r="R34" i="3"/>
  <c r="U34" i="3" s="1"/>
  <c r="R35" i="3"/>
  <c r="U35" i="3" s="1"/>
  <c r="R36" i="3"/>
  <c r="U36" i="3" s="1"/>
  <c r="R37" i="3"/>
  <c r="U37" i="3" s="1"/>
  <c r="R38" i="3"/>
  <c r="U38" i="3" s="1"/>
  <c r="R39" i="3"/>
  <c r="U39" i="3" s="1"/>
  <c r="R40" i="3"/>
  <c r="U40" i="3" s="1"/>
  <c r="R41" i="3"/>
  <c r="U41" i="3" s="1"/>
  <c r="R42" i="3"/>
  <c r="U42" i="3" s="1"/>
  <c r="R43" i="3"/>
  <c r="U43" i="3" s="1"/>
  <c r="R44" i="3"/>
  <c r="U44" i="3" s="1"/>
  <c r="R45" i="3"/>
  <c r="U45" i="3" s="1"/>
  <c r="R46" i="3"/>
  <c r="U46" i="3" s="1"/>
  <c r="R47" i="3"/>
  <c r="U47" i="3" s="1"/>
  <c r="R48" i="3"/>
  <c r="U48" i="3" s="1"/>
  <c r="R49" i="3"/>
  <c r="U49" i="3" s="1"/>
  <c r="R50" i="3"/>
  <c r="U50" i="3" s="1"/>
  <c r="R51" i="3"/>
  <c r="U51" i="3" s="1"/>
  <c r="R52" i="3"/>
  <c r="U52" i="3" s="1"/>
  <c r="R53" i="3"/>
  <c r="U53" i="3" s="1"/>
  <c r="R54" i="3"/>
  <c r="U54" i="3" s="1"/>
  <c r="R55" i="3"/>
  <c r="U55" i="3" s="1"/>
  <c r="R56" i="3"/>
  <c r="U56" i="3" s="1"/>
  <c r="R57" i="3"/>
  <c r="U57" i="3" s="1"/>
  <c r="R58" i="3"/>
  <c r="U58" i="3" s="1"/>
  <c r="R59" i="3"/>
  <c r="U59" i="3" s="1"/>
  <c r="R60" i="3"/>
  <c r="U60" i="3" s="1"/>
  <c r="R61" i="3"/>
  <c r="U61" i="3" s="1"/>
  <c r="R62" i="3"/>
  <c r="U62" i="3" s="1"/>
  <c r="R63" i="3"/>
  <c r="U63" i="3" s="1"/>
  <c r="R64" i="3"/>
  <c r="U64" i="3" s="1"/>
  <c r="R65" i="3"/>
  <c r="U65" i="3" s="1"/>
  <c r="R66" i="3"/>
  <c r="U66" i="3" s="1"/>
  <c r="R67" i="3"/>
  <c r="U67" i="3" s="1"/>
  <c r="R68" i="3"/>
  <c r="U68" i="3" s="1"/>
  <c r="R69" i="3"/>
  <c r="U69" i="3" s="1"/>
  <c r="R70" i="3"/>
  <c r="U70" i="3" s="1"/>
  <c r="R71" i="3"/>
  <c r="U71" i="3" s="1"/>
  <c r="R72" i="3"/>
  <c r="U72" i="3" s="1"/>
  <c r="R73" i="3"/>
  <c r="U73" i="3" s="1"/>
  <c r="R74" i="3"/>
  <c r="U74" i="3" s="1"/>
  <c r="R75" i="3"/>
  <c r="U75" i="3" s="1"/>
  <c r="R76" i="3"/>
  <c r="U76" i="3" s="1"/>
  <c r="R77" i="3"/>
  <c r="U77" i="3" s="1"/>
  <c r="R78" i="3"/>
  <c r="U78" i="3" s="1"/>
  <c r="R79" i="3"/>
  <c r="U79" i="3" s="1"/>
  <c r="R80" i="3"/>
  <c r="U80" i="3" s="1"/>
  <c r="R81" i="3"/>
  <c r="U81" i="3" s="1"/>
  <c r="R82" i="3"/>
  <c r="U82" i="3" s="1"/>
  <c r="R83" i="3"/>
  <c r="U83" i="3" s="1"/>
  <c r="R84" i="3"/>
  <c r="U84" i="3" s="1"/>
  <c r="R85" i="3"/>
  <c r="U85" i="3" s="1"/>
  <c r="R86" i="3"/>
  <c r="U86" i="3" s="1"/>
  <c r="R87" i="3"/>
  <c r="U87" i="3" s="1"/>
  <c r="R88" i="3"/>
  <c r="U88" i="3" s="1"/>
  <c r="R89" i="3"/>
  <c r="U89" i="3" s="1"/>
  <c r="R90" i="3"/>
  <c r="U90" i="3" s="1"/>
  <c r="R91" i="3"/>
  <c r="U91" i="3" s="1"/>
  <c r="R92" i="3"/>
  <c r="U92" i="3" s="1"/>
  <c r="R93" i="3"/>
  <c r="U93" i="3" s="1"/>
  <c r="R94" i="3"/>
  <c r="U94" i="3" s="1"/>
  <c r="R95" i="3"/>
  <c r="U95" i="3" s="1"/>
  <c r="R96" i="3"/>
  <c r="U96" i="3" s="1"/>
  <c r="R97" i="3"/>
  <c r="U97" i="3" s="1"/>
  <c r="R98" i="3"/>
  <c r="U98" i="3" s="1"/>
  <c r="R99" i="3"/>
  <c r="U99" i="3" s="1"/>
  <c r="R100" i="3"/>
  <c r="U100" i="3" s="1"/>
  <c r="R101" i="3"/>
  <c r="U101" i="3" s="1"/>
  <c r="R102" i="3"/>
  <c r="U102" i="3" s="1"/>
  <c r="R103" i="3"/>
  <c r="U103" i="3" s="1"/>
  <c r="R104" i="3"/>
  <c r="U104" i="3" s="1"/>
  <c r="R105" i="3"/>
  <c r="U105" i="3" s="1"/>
  <c r="R106" i="3"/>
  <c r="U106" i="3" s="1"/>
  <c r="R107" i="3"/>
  <c r="U107" i="3" s="1"/>
  <c r="R108" i="3"/>
  <c r="U108" i="3" s="1"/>
  <c r="R109" i="3"/>
  <c r="U109" i="3" s="1"/>
  <c r="R110" i="3"/>
  <c r="U110" i="3" s="1"/>
  <c r="R111" i="3"/>
  <c r="U111" i="3" s="1"/>
  <c r="R112" i="3"/>
  <c r="U112" i="3" s="1"/>
  <c r="R113" i="3"/>
  <c r="U113" i="3" s="1"/>
  <c r="R114" i="3"/>
  <c r="U114" i="3" s="1"/>
  <c r="R115" i="3"/>
  <c r="U115" i="3" s="1"/>
  <c r="R116" i="3"/>
  <c r="U116" i="3" s="1"/>
  <c r="R117" i="3"/>
  <c r="U117" i="3" s="1"/>
  <c r="R118" i="3"/>
  <c r="U118" i="3" s="1"/>
  <c r="R119" i="3"/>
  <c r="U119" i="3" s="1"/>
  <c r="R120" i="3"/>
  <c r="U120" i="3" s="1"/>
  <c r="R121" i="3"/>
  <c r="U121" i="3" s="1"/>
  <c r="R122" i="3"/>
  <c r="U122" i="3" s="1"/>
  <c r="R123" i="3"/>
  <c r="U123" i="3" s="1"/>
  <c r="R124" i="3"/>
  <c r="U124" i="3" s="1"/>
  <c r="R125" i="3"/>
  <c r="U125" i="3" s="1"/>
  <c r="R127" i="3"/>
  <c r="U127" i="3" s="1"/>
  <c r="R128" i="3"/>
  <c r="U128" i="3" s="1"/>
  <c r="R129" i="3"/>
  <c r="U129" i="3" s="1"/>
  <c r="R130" i="3"/>
  <c r="U130" i="3" s="1"/>
  <c r="R131" i="3"/>
  <c r="U131" i="3" s="1"/>
  <c r="R2" i="3"/>
  <c r="U2" i="3" s="1"/>
  <c r="R126" i="3"/>
  <c r="U126" i="3" s="1"/>
  <c r="N73" i="2" l="1"/>
  <c r="O73" i="2"/>
  <c r="R132" i="2"/>
  <c r="R133" i="2"/>
  <c r="R132" i="1"/>
  <c r="R30" i="1"/>
  <c r="R73" i="1"/>
  <c r="R41" i="1"/>
  <c r="R132" i="3"/>
  <c r="U132" i="3" s="1"/>
  <c r="R133" i="3"/>
  <c r="U133" i="3" s="1"/>
  <c r="R133" i="1" l="1"/>
  <c r="U2" i="1"/>
  <c r="V2" i="1"/>
  <c r="X133" i="2"/>
  <c r="Z133" i="2" s="1"/>
  <c r="W126" i="2"/>
  <c r="W3" i="2"/>
  <c r="W4" i="2"/>
  <c r="W5" i="2"/>
  <c r="W6" i="2"/>
  <c r="W7" i="2"/>
  <c r="W8" i="2"/>
  <c r="W9" i="2"/>
  <c r="W10" i="2"/>
  <c r="W11" i="2"/>
  <c r="W12" i="2"/>
  <c r="W13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1" i="2"/>
  <c r="W32" i="2"/>
  <c r="W33" i="2"/>
  <c r="W34" i="2"/>
  <c r="W35" i="2"/>
  <c r="W36" i="2"/>
  <c r="W37" i="2"/>
  <c r="W38" i="2"/>
  <c r="W39" i="2"/>
  <c r="W40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7" i="2"/>
  <c r="W128" i="2"/>
  <c r="W129" i="2"/>
  <c r="W130" i="2"/>
  <c r="W131" i="2"/>
  <c r="W2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W133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2" i="1"/>
  <c r="V133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B86" i="1"/>
  <c r="B58" i="1"/>
  <c r="B16" i="1"/>
  <c r="B17" i="1"/>
  <c r="B18" i="1"/>
  <c r="B19" i="1"/>
  <c r="B20" i="1"/>
  <c r="B21" i="1"/>
  <c r="B22" i="1"/>
  <c r="B23" i="1"/>
  <c r="B24" i="1"/>
  <c r="B25" i="1"/>
  <c r="B26" i="1"/>
  <c r="B30" i="1"/>
  <c r="B32" i="1"/>
  <c r="B33" i="1"/>
  <c r="B34" i="1"/>
  <c r="B36" i="1"/>
  <c r="B37" i="1"/>
  <c r="B40" i="1"/>
  <c r="B41" i="1"/>
  <c r="B42" i="1"/>
  <c r="B43" i="1"/>
  <c r="B44" i="1"/>
  <c r="B46" i="1"/>
  <c r="B47" i="1"/>
  <c r="B48" i="1"/>
  <c r="B49" i="1"/>
  <c r="B50" i="1"/>
  <c r="B55" i="1"/>
  <c r="B56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7" i="1"/>
  <c r="B88" i="1"/>
  <c r="B89" i="1"/>
  <c r="B90" i="1"/>
  <c r="B91" i="1"/>
  <c r="B92" i="1"/>
  <c r="B93" i="1"/>
  <c r="B96" i="1"/>
  <c r="B100" i="1"/>
  <c r="B101" i="1"/>
  <c r="B102" i="1"/>
  <c r="B103" i="1"/>
  <c r="B104" i="1"/>
  <c r="B105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2" i="1"/>
  <c r="B124" i="1"/>
  <c r="B125" i="1"/>
  <c r="B15" i="1"/>
  <c r="BW133" i="3"/>
  <c r="BX133" i="3"/>
  <c r="BX132" i="3"/>
  <c r="BW132" i="3"/>
  <c r="BX109" i="3"/>
  <c r="BW109" i="3"/>
  <c r="BX87" i="3"/>
  <c r="BW87" i="3"/>
  <c r="BX73" i="3"/>
  <c r="BW73" i="3"/>
  <c r="BX56" i="3"/>
  <c r="BW56" i="3"/>
  <c r="BX41" i="3"/>
  <c r="BW41" i="3"/>
  <c r="BX30" i="3"/>
  <c r="BW30" i="3"/>
  <c r="BX14" i="3"/>
  <c r="BW14" i="3"/>
  <c r="AF30" i="3"/>
  <c r="AH20" i="3"/>
  <c r="AJ20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7" i="3"/>
  <c r="AJ128" i="3"/>
  <c r="AJ129" i="3"/>
  <c r="AJ130" i="3"/>
  <c r="AJ131" i="3"/>
  <c r="AJ132" i="3"/>
  <c r="AJ133" i="3"/>
  <c r="AJ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7" i="3"/>
  <c r="AI128" i="3"/>
  <c r="AI129" i="3"/>
  <c r="AI130" i="3"/>
  <c r="AI131" i="3"/>
  <c r="AI132" i="3"/>
  <c r="AI133" i="3"/>
  <c r="AI2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7" i="3"/>
  <c r="AH128" i="3"/>
  <c r="AH129" i="3"/>
  <c r="AH130" i="3"/>
  <c r="AH131" i="3"/>
  <c r="AH132" i="3"/>
  <c r="AH133" i="3"/>
  <c r="AR2" i="3"/>
  <c r="AH2" i="3"/>
  <c r="AF133" i="2"/>
  <c r="AA132" i="2"/>
  <c r="AA109" i="2"/>
  <c r="AS3" i="3"/>
  <c r="AS4" i="3"/>
  <c r="AS5" i="3"/>
  <c r="AS6" i="3"/>
  <c r="AS7" i="3"/>
  <c r="AS8" i="3"/>
  <c r="AS9" i="3"/>
  <c r="AS10" i="3"/>
  <c r="AS11" i="3"/>
  <c r="AS12" i="3"/>
  <c r="AS13" i="3"/>
  <c r="AQ14" i="3"/>
  <c r="AS14" i="3" s="1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Q30" i="3"/>
  <c r="AS30" i="3" s="1"/>
  <c r="AS31" i="3"/>
  <c r="AS32" i="3"/>
  <c r="AS33" i="3"/>
  <c r="AS34" i="3"/>
  <c r="AS35" i="3"/>
  <c r="AS36" i="3"/>
  <c r="AS37" i="3"/>
  <c r="AS38" i="3"/>
  <c r="AS39" i="3"/>
  <c r="AS40" i="3"/>
  <c r="AQ41" i="3"/>
  <c r="AS41" i="3" s="1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Q56" i="3"/>
  <c r="AS56" i="3" s="1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Q73" i="3"/>
  <c r="AS73" i="3" s="1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Q87" i="3"/>
  <c r="AS87" i="3" s="1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Q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7" i="3"/>
  <c r="AS128" i="3"/>
  <c r="AS129" i="3"/>
  <c r="AS130" i="3"/>
  <c r="AS131" i="3"/>
  <c r="AQ132" i="3"/>
  <c r="AS132" i="3" s="1"/>
  <c r="AS2" i="3"/>
  <c r="AR20" i="3"/>
  <c r="AR21" i="3"/>
  <c r="AR22" i="3"/>
  <c r="AR23" i="3"/>
  <c r="AR24" i="3"/>
  <c r="AR25" i="3"/>
  <c r="AR26" i="3"/>
  <c r="AR27" i="3"/>
  <c r="AR28" i="3"/>
  <c r="AR29" i="3"/>
  <c r="AD30" i="3"/>
  <c r="AX30" i="3" s="1"/>
  <c r="AR31" i="3"/>
  <c r="AR32" i="3"/>
  <c r="AR33" i="3"/>
  <c r="AR34" i="3"/>
  <c r="AR35" i="3"/>
  <c r="AR36" i="3"/>
  <c r="AR37" i="3"/>
  <c r="AR38" i="3"/>
  <c r="AR39" i="3"/>
  <c r="AR40" i="3"/>
  <c r="AD41" i="3"/>
  <c r="AR41" i="3" s="1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D56" i="3"/>
  <c r="AX56" i="3" s="1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D73" i="3"/>
  <c r="AX73" i="3" s="1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D87" i="3"/>
  <c r="AR87" i="3" s="1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D109" i="3"/>
  <c r="AR109" i="3" s="1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7" i="3"/>
  <c r="AR128" i="3"/>
  <c r="AR129" i="3"/>
  <c r="AR130" i="3"/>
  <c r="AR131" i="3"/>
  <c r="AD132" i="3"/>
  <c r="AD14" i="3"/>
  <c r="AR14" i="3" s="1"/>
  <c r="AR15" i="3"/>
  <c r="AR16" i="3"/>
  <c r="AR17" i="3"/>
  <c r="AR18" i="3"/>
  <c r="AR19" i="3"/>
  <c r="AR3" i="3"/>
  <c r="AR4" i="3"/>
  <c r="AR5" i="3"/>
  <c r="AR6" i="3"/>
  <c r="AR7" i="3"/>
  <c r="AR8" i="3"/>
  <c r="AR9" i="3"/>
  <c r="AR10" i="3"/>
  <c r="AR11" i="3"/>
  <c r="AR12" i="3"/>
  <c r="AR13" i="3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7" i="2"/>
  <c r="AA128" i="2"/>
  <c r="AA129" i="2"/>
  <c r="AA130" i="2"/>
  <c r="AA131" i="2"/>
  <c r="AA2" i="2"/>
  <c r="AI133" i="1"/>
  <c r="AC133" i="1" s="1"/>
  <c r="AA5" i="1"/>
  <c r="AA3" i="1"/>
  <c r="AA4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7" i="1"/>
  <c r="AA128" i="1"/>
  <c r="AA129" i="1"/>
  <c r="AA130" i="1"/>
  <c r="AA131" i="1"/>
  <c r="AA132" i="1"/>
  <c r="AA2" i="1"/>
  <c r="AC120" i="1"/>
  <c r="BQ2" i="3"/>
  <c r="BQ133" i="3"/>
  <c r="AX132" i="3"/>
  <c r="BQ132" i="3"/>
  <c r="AX131" i="3"/>
  <c r="BQ131" i="3"/>
  <c r="AX130" i="3"/>
  <c r="BQ130" i="3"/>
  <c r="AX129" i="3"/>
  <c r="BQ129" i="3"/>
  <c r="AX128" i="3"/>
  <c r="BQ128" i="3"/>
  <c r="AX127" i="3"/>
  <c r="BQ127" i="3"/>
  <c r="AX125" i="3"/>
  <c r="BQ125" i="3"/>
  <c r="AX124" i="3"/>
  <c r="BQ124" i="3"/>
  <c r="AX123" i="3"/>
  <c r="BQ123" i="3"/>
  <c r="AX122" i="3"/>
  <c r="BQ122" i="3"/>
  <c r="AX121" i="3"/>
  <c r="BQ121" i="3"/>
  <c r="AX120" i="3"/>
  <c r="BQ120" i="3"/>
  <c r="AX119" i="3"/>
  <c r="BQ119" i="3"/>
  <c r="AX118" i="3"/>
  <c r="BQ118" i="3"/>
  <c r="AX117" i="3"/>
  <c r="BQ117" i="3"/>
  <c r="AX116" i="3"/>
  <c r="BQ116" i="3"/>
  <c r="AX115" i="3"/>
  <c r="BQ115" i="3"/>
  <c r="AX114" i="3"/>
  <c r="BQ114" i="3"/>
  <c r="AX113" i="3"/>
  <c r="BQ113" i="3"/>
  <c r="AX112" i="3"/>
  <c r="BQ112" i="3"/>
  <c r="AX111" i="3"/>
  <c r="BQ111" i="3"/>
  <c r="AX110" i="3"/>
  <c r="BQ110" i="3"/>
  <c r="BQ109" i="3"/>
  <c r="AX108" i="3"/>
  <c r="BQ108" i="3"/>
  <c r="AX107" i="3"/>
  <c r="BQ107" i="3"/>
  <c r="AX106" i="3"/>
  <c r="BQ106" i="3"/>
  <c r="AX105" i="3"/>
  <c r="BQ105" i="3"/>
  <c r="AX104" i="3"/>
  <c r="BQ104" i="3"/>
  <c r="AX103" i="3"/>
  <c r="BQ103" i="3"/>
  <c r="AX102" i="3"/>
  <c r="BQ102" i="3"/>
  <c r="AX101" i="3"/>
  <c r="BQ101" i="3"/>
  <c r="AX100" i="3"/>
  <c r="BQ100" i="3"/>
  <c r="AX99" i="3"/>
  <c r="BQ99" i="3"/>
  <c r="AX98" i="3"/>
  <c r="BQ98" i="3"/>
  <c r="AX97" i="3"/>
  <c r="BQ97" i="3"/>
  <c r="AX96" i="3"/>
  <c r="BQ96" i="3"/>
  <c r="AX95" i="3"/>
  <c r="BQ95" i="3"/>
  <c r="AX94" i="3"/>
  <c r="BQ94" i="3"/>
  <c r="AX93" i="3"/>
  <c r="BQ93" i="3"/>
  <c r="AX92" i="3"/>
  <c r="BQ92" i="3"/>
  <c r="AX91" i="3"/>
  <c r="BQ91" i="3"/>
  <c r="AX90" i="3"/>
  <c r="BQ90" i="3"/>
  <c r="AX89" i="3"/>
  <c r="BQ89" i="3"/>
  <c r="AX88" i="3"/>
  <c r="BQ88" i="3"/>
  <c r="BQ87" i="3"/>
  <c r="AX86" i="3"/>
  <c r="BQ86" i="3"/>
  <c r="AX85" i="3"/>
  <c r="BQ85" i="3"/>
  <c r="AX84" i="3"/>
  <c r="BQ84" i="3"/>
  <c r="AX83" i="3"/>
  <c r="BQ83" i="3"/>
  <c r="AX82" i="3"/>
  <c r="BQ82" i="3"/>
  <c r="AX81" i="3"/>
  <c r="BQ81" i="3"/>
  <c r="AX80" i="3"/>
  <c r="BQ80" i="3"/>
  <c r="AX79" i="3"/>
  <c r="BQ79" i="3"/>
  <c r="AX78" i="3"/>
  <c r="BQ78" i="3"/>
  <c r="AX77" i="3"/>
  <c r="BQ77" i="3"/>
  <c r="AX76" i="3"/>
  <c r="BQ76" i="3"/>
  <c r="AX75" i="3"/>
  <c r="BQ75" i="3"/>
  <c r="AX74" i="3"/>
  <c r="BQ74" i="3"/>
  <c r="BQ73" i="3"/>
  <c r="AX72" i="3"/>
  <c r="BQ72" i="3"/>
  <c r="AX71" i="3"/>
  <c r="BQ71" i="3"/>
  <c r="AX70" i="3"/>
  <c r="BQ70" i="3"/>
  <c r="AX69" i="3"/>
  <c r="BQ69" i="3"/>
  <c r="AX68" i="3"/>
  <c r="BQ68" i="3"/>
  <c r="AX67" i="3"/>
  <c r="BQ67" i="3"/>
  <c r="AX66" i="3"/>
  <c r="BQ66" i="3"/>
  <c r="AX65" i="3"/>
  <c r="BQ65" i="3"/>
  <c r="AX64" i="3"/>
  <c r="BQ64" i="3"/>
  <c r="AX63" i="3"/>
  <c r="BQ63" i="3"/>
  <c r="BR62" i="3"/>
  <c r="BQ62" i="3"/>
  <c r="AX61" i="3"/>
  <c r="BQ61" i="3"/>
  <c r="AX60" i="3"/>
  <c r="BQ60" i="3"/>
  <c r="AX59" i="3"/>
  <c r="BQ59" i="3"/>
  <c r="AX58" i="3"/>
  <c r="BQ58" i="3"/>
  <c r="AX57" i="3"/>
  <c r="BQ57" i="3"/>
  <c r="BQ56" i="3"/>
  <c r="AX55" i="3"/>
  <c r="BQ55" i="3"/>
  <c r="AX54" i="3"/>
  <c r="BQ54" i="3"/>
  <c r="AX53" i="3"/>
  <c r="BQ53" i="3"/>
  <c r="AX52" i="3"/>
  <c r="BQ52" i="3"/>
  <c r="AX51" i="3"/>
  <c r="BQ51" i="3"/>
  <c r="AX50" i="3"/>
  <c r="BQ50" i="3"/>
  <c r="AX49" i="3"/>
  <c r="BQ49" i="3"/>
  <c r="AX48" i="3"/>
  <c r="BQ48" i="3"/>
  <c r="AX47" i="3"/>
  <c r="BQ47" i="3"/>
  <c r="AX46" i="3"/>
  <c r="BQ46" i="3"/>
  <c r="AX45" i="3"/>
  <c r="BQ45" i="3"/>
  <c r="AX44" i="3"/>
  <c r="BQ44" i="3"/>
  <c r="AX43" i="3"/>
  <c r="BQ43" i="3"/>
  <c r="AX42" i="3"/>
  <c r="BQ42" i="3"/>
  <c r="BQ41" i="3"/>
  <c r="AX40" i="3"/>
  <c r="BQ40" i="3"/>
  <c r="AX39" i="3"/>
  <c r="BQ39" i="3"/>
  <c r="AX38" i="3"/>
  <c r="BQ38" i="3"/>
  <c r="AX37" i="3"/>
  <c r="BQ37" i="3"/>
  <c r="AX36" i="3"/>
  <c r="BQ36" i="3"/>
  <c r="AX35" i="3"/>
  <c r="BQ35" i="3"/>
  <c r="AX34" i="3"/>
  <c r="BQ34" i="3"/>
  <c r="AX33" i="3"/>
  <c r="BQ33" i="3"/>
  <c r="AX32" i="3"/>
  <c r="BQ32" i="3"/>
  <c r="AX31" i="3"/>
  <c r="BQ31" i="3"/>
  <c r="BQ30" i="3"/>
  <c r="AX29" i="3"/>
  <c r="BQ29" i="3"/>
  <c r="AX28" i="3"/>
  <c r="BQ28" i="3"/>
  <c r="AX27" i="3"/>
  <c r="BQ27" i="3"/>
  <c r="AX26" i="3"/>
  <c r="BQ26" i="3"/>
  <c r="AX25" i="3"/>
  <c r="BQ25" i="3"/>
  <c r="AX24" i="3"/>
  <c r="BQ24" i="3"/>
  <c r="AX23" i="3"/>
  <c r="BQ23" i="3"/>
  <c r="AX22" i="3"/>
  <c r="BQ22" i="3"/>
  <c r="AX21" i="3"/>
  <c r="BQ21" i="3"/>
  <c r="AX20" i="3"/>
  <c r="BQ20" i="3"/>
  <c r="AX19" i="3"/>
  <c r="BQ19" i="3"/>
  <c r="AX18" i="3"/>
  <c r="BQ18" i="3"/>
  <c r="AX17" i="3"/>
  <c r="BQ17" i="3"/>
  <c r="AX16" i="3"/>
  <c r="BQ16" i="3"/>
  <c r="AX15" i="3"/>
  <c r="BQ15" i="3"/>
  <c r="BQ14" i="3"/>
  <c r="AX13" i="3"/>
  <c r="BQ13" i="3"/>
  <c r="AX12" i="3"/>
  <c r="BQ12" i="3"/>
  <c r="AX11" i="3"/>
  <c r="BQ11" i="3"/>
  <c r="AX10" i="3"/>
  <c r="BQ10" i="3"/>
  <c r="AX9" i="3"/>
  <c r="BQ9" i="3"/>
  <c r="AX8" i="3"/>
  <c r="BQ8" i="3"/>
  <c r="BR7" i="3"/>
  <c r="BQ7" i="3"/>
  <c r="AX6" i="3"/>
  <c r="BQ6" i="3"/>
  <c r="AX5" i="3"/>
  <c r="BQ5" i="3"/>
  <c r="AX4" i="3"/>
  <c r="BQ4" i="3"/>
  <c r="AX3" i="3"/>
  <c r="BQ3" i="3"/>
  <c r="AX2" i="3"/>
  <c r="AB133" i="2"/>
  <c r="AB132" i="2"/>
  <c r="AB131" i="2"/>
  <c r="AB130" i="2"/>
  <c r="AB129" i="2"/>
  <c r="AB128" i="2"/>
  <c r="AB127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1" i="1"/>
  <c r="AC122" i="1"/>
  <c r="AC123" i="1"/>
  <c r="AC124" i="1"/>
  <c r="AC125" i="1"/>
  <c r="AC127" i="1"/>
  <c r="AC128" i="1"/>
  <c r="AC129" i="1"/>
  <c r="AC130" i="1"/>
  <c r="AC131" i="1"/>
  <c r="AC132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7" i="1"/>
  <c r="AB128" i="1"/>
  <c r="AB129" i="1"/>
  <c r="AB130" i="1"/>
  <c r="AB131" i="1"/>
  <c r="AB132" i="1"/>
  <c r="AB133" i="1"/>
  <c r="AB2" i="1"/>
  <c r="B127" i="1"/>
  <c r="B128" i="1"/>
  <c r="B129" i="1"/>
  <c r="B130" i="1"/>
  <c r="B131" i="1"/>
  <c r="B14" i="1"/>
  <c r="B5" i="1"/>
  <c r="B6" i="1"/>
  <c r="B7" i="1"/>
  <c r="B8" i="1"/>
  <c r="B9" i="1"/>
  <c r="B10" i="1"/>
  <c r="B11" i="1"/>
  <c r="B12" i="1"/>
  <c r="B13" i="1"/>
  <c r="B3" i="1"/>
  <c r="B4" i="1"/>
  <c r="B2" i="1"/>
  <c r="Z3" i="2"/>
  <c r="AC3" i="2" s="1"/>
  <c r="Z4" i="2"/>
  <c r="AC4" i="2" s="1"/>
  <c r="Z5" i="2"/>
  <c r="AC5" i="2" s="1"/>
  <c r="Z6" i="2"/>
  <c r="AC6" i="2" s="1"/>
  <c r="Z7" i="2"/>
  <c r="AC7" i="2" s="1"/>
  <c r="Z8" i="2"/>
  <c r="AC8" i="2" s="1"/>
  <c r="Z9" i="2"/>
  <c r="AC9" i="2" s="1"/>
  <c r="Z10" i="2"/>
  <c r="AC10" i="2" s="1"/>
  <c r="Z11" i="2"/>
  <c r="AC11" i="2" s="1"/>
  <c r="Z12" i="2"/>
  <c r="AC12" i="2" s="1"/>
  <c r="Z13" i="2"/>
  <c r="AC13" i="2" s="1"/>
  <c r="Z14" i="2"/>
  <c r="AC14" i="2" s="1"/>
  <c r="Z15" i="2"/>
  <c r="AC15" i="2" s="1"/>
  <c r="Z16" i="2"/>
  <c r="AC16" i="2" s="1"/>
  <c r="Z17" i="2"/>
  <c r="AC17" i="2" s="1"/>
  <c r="Z18" i="2"/>
  <c r="AC18" i="2" s="1"/>
  <c r="Z19" i="2"/>
  <c r="AC19" i="2" s="1"/>
  <c r="Z20" i="2"/>
  <c r="AC20" i="2" s="1"/>
  <c r="Z21" i="2"/>
  <c r="AC21" i="2" s="1"/>
  <c r="Z22" i="2"/>
  <c r="AC22" i="2" s="1"/>
  <c r="Z23" i="2"/>
  <c r="AC23" i="2" s="1"/>
  <c r="Z24" i="2"/>
  <c r="AC24" i="2" s="1"/>
  <c r="Z25" i="2"/>
  <c r="AC25" i="2" s="1"/>
  <c r="Z26" i="2"/>
  <c r="AC26" i="2" s="1"/>
  <c r="Z27" i="2"/>
  <c r="AC27" i="2" s="1"/>
  <c r="Z28" i="2"/>
  <c r="AC28" i="2" s="1"/>
  <c r="Z29" i="2"/>
  <c r="AC29" i="2" s="1"/>
  <c r="Z30" i="2"/>
  <c r="AC30" i="2" s="1"/>
  <c r="Z31" i="2"/>
  <c r="AC31" i="2" s="1"/>
  <c r="Z32" i="2"/>
  <c r="AC32" i="2" s="1"/>
  <c r="Z33" i="2"/>
  <c r="AC33" i="2" s="1"/>
  <c r="Z34" i="2"/>
  <c r="AC34" i="2" s="1"/>
  <c r="Z35" i="2"/>
  <c r="AC35" i="2" s="1"/>
  <c r="Z36" i="2"/>
  <c r="AC36" i="2" s="1"/>
  <c r="Z37" i="2"/>
  <c r="AC37" i="2" s="1"/>
  <c r="Z38" i="2"/>
  <c r="AC38" i="2" s="1"/>
  <c r="Z39" i="2"/>
  <c r="AC39" i="2" s="1"/>
  <c r="Z40" i="2"/>
  <c r="AC40" i="2" s="1"/>
  <c r="Z41" i="2"/>
  <c r="AC41" i="2" s="1"/>
  <c r="Z42" i="2"/>
  <c r="AC42" i="2" s="1"/>
  <c r="Z43" i="2"/>
  <c r="AC43" i="2" s="1"/>
  <c r="Z44" i="2"/>
  <c r="AC44" i="2" s="1"/>
  <c r="Z45" i="2"/>
  <c r="AC45" i="2" s="1"/>
  <c r="Z46" i="2"/>
  <c r="AC46" i="2" s="1"/>
  <c r="Z47" i="2"/>
  <c r="AC47" i="2" s="1"/>
  <c r="Z48" i="2"/>
  <c r="AC48" i="2" s="1"/>
  <c r="Z49" i="2"/>
  <c r="AC49" i="2" s="1"/>
  <c r="Z50" i="2"/>
  <c r="AC50" i="2" s="1"/>
  <c r="Z51" i="2"/>
  <c r="AC51" i="2" s="1"/>
  <c r="Z52" i="2"/>
  <c r="AC52" i="2" s="1"/>
  <c r="Z53" i="2"/>
  <c r="AC53" i="2" s="1"/>
  <c r="Z54" i="2"/>
  <c r="AC54" i="2" s="1"/>
  <c r="Z55" i="2"/>
  <c r="AC55" i="2" s="1"/>
  <c r="Z56" i="2"/>
  <c r="AC56" i="2" s="1"/>
  <c r="Z57" i="2"/>
  <c r="AC57" i="2" s="1"/>
  <c r="Z58" i="2"/>
  <c r="AC58" i="2" s="1"/>
  <c r="Z59" i="2"/>
  <c r="AC59" i="2" s="1"/>
  <c r="Z60" i="2"/>
  <c r="AC60" i="2" s="1"/>
  <c r="Z61" i="2"/>
  <c r="AC61" i="2" s="1"/>
  <c r="Z62" i="2"/>
  <c r="AC62" i="2" s="1"/>
  <c r="Z63" i="2"/>
  <c r="AC63" i="2" s="1"/>
  <c r="Z64" i="2"/>
  <c r="AC64" i="2" s="1"/>
  <c r="Z65" i="2"/>
  <c r="AC65" i="2" s="1"/>
  <c r="Z66" i="2"/>
  <c r="AC66" i="2" s="1"/>
  <c r="Z67" i="2"/>
  <c r="AC67" i="2" s="1"/>
  <c r="Z68" i="2"/>
  <c r="AC68" i="2" s="1"/>
  <c r="Z69" i="2"/>
  <c r="AC69" i="2" s="1"/>
  <c r="Z70" i="2"/>
  <c r="AC70" i="2" s="1"/>
  <c r="Z71" i="2"/>
  <c r="AC71" i="2" s="1"/>
  <c r="Z72" i="2"/>
  <c r="AC72" i="2" s="1"/>
  <c r="Z73" i="2"/>
  <c r="AC73" i="2" s="1"/>
  <c r="Z74" i="2"/>
  <c r="AC74" i="2" s="1"/>
  <c r="Z75" i="2"/>
  <c r="AC75" i="2" s="1"/>
  <c r="Z76" i="2"/>
  <c r="AC76" i="2" s="1"/>
  <c r="Z77" i="2"/>
  <c r="AC77" i="2" s="1"/>
  <c r="Z78" i="2"/>
  <c r="AC78" i="2" s="1"/>
  <c r="Z79" i="2"/>
  <c r="AC79" i="2" s="1"/>
  <c r="Z80" i="2"/>
  <c r="AC80" i="2" s="1"/>
  <c r="Z81" i="2"/>
  <c r="AC81" i="2" s="1"/>
  <c r="Z82" i="2"/>
  <c r="AC82" i="2" s="1"/>
  <c r="Z83" i="2"/>
  <c r="AC83" i="2" s="1"/>
  <c r="Z84" i="2"/>
  <c r="AC84" i="2" s="1"/>
  <c r="Z85" i="2"/>
  <c r="AC85" i="2" s="1"/>
  <c r="Z86" i="2"/>
  <c r="AC86" i="2" s="1"/>
  <c r="Z87" i="2"/>
  <c r="AC87" i="2" s="1"/>
  <c r="Z88" i="2"/>
  <c r="AC88" i="2" s="1"/>
  <c r="Z89" i="2"/>
  <c r="AC89" i="2" s="1"/>
  <c r="Z90" i="2"/>
  <c r="AC90" i="2" s="1"/>
  <c r="Z91" i="2"/>
  <c r="AC91" i="2" s="1"/>
  <c r="Z92" i="2"/>
  <c r="AC92" i="2" s="1"/>
  <c r="Z93" i="2"/>
  <c r="AC93" i="2" s="1"/>
  <c r="Z94" i="2"/>
  <c r="AC94" i="2" s="1"/>
  <c r="Z95" i="2"/>
  <c r="AC95" i="2" s="1"/>
  <c r="Z96" i="2"/>
  <c r="AC96" i="2" s="1"/>
  <c r="Z97" i="2"/>
  <c r="AC97" i="2" s="1"/>
  <c r="Z98" i="2"/>
  <c r="AC98" i="2" s="1"/>
  <c r="Z99" i="2"/>
  <c r="AC99" i="2" s="1"/>
  <c r="Z100" i="2"/>
  <c r="AC100" i="2" s="1"/>
  <c r="Z101" i="2"/>
  <c r="AC101" i="2" s="1"/>
  <c r="Z102" i="2"/>
  <c r="AC102" i="2" s="1"/>
  <c r="Z103" i="2"/>
  <c r="AC103" i="2" s="1"/>
  <c r="Z104" i="2"/>
  <c r="AC104" i="2" s="1"/>
  <c r="Z105" i="2"/>
  <c r="AC105" i="2" s="1"/>
  <c r="Z106" i="2"/>
  <c r="AC106" i="2" s="1"/>
  <c r="Z107" i="2"/>
  <c r="AC107" i="2" s="1"/>
  <c r="Z108" i="2"/>
  <c r="AC108" i="2" s="1"/>
  <c r="Z109" i="2"/>
  <c r="AC109" i="2" s="1"/>
  <c r="Z110" i="2"/>
  <c r="AC110" i="2" s="1"/>
  <c r="Z111" i="2"/>
  <c r="AC111" i="2" s="1"/>
  <c r="Z112" i="2"/>
  <c r="AC112" i="2" s="1"/>
  <c r="Z113" i="2"/>
  <c r="AC113" i="2" s="1"/>
  <c r="Z114" i="2"/>
  <c r="AC114" i="2" s="1"/>
  <c r="Z115" i="2"/>
  <c r="AC115" i="2" s="1"/>
  <c r="Z116" i="2"/>
  <c r="AC116" i="2" s="1"/>
  <c r="Z117" i="2"/>
  <c r="AC117" i="2" s="1"/>
  <c r="Z118" i="2"/>
  <c r="AC118" i="2" s="1"/>
  <c r="Z119" i="2"/>
  <c r="AC119" i="2" s="1"/>
  <c r="Z120" i="2"/>
  <c r="AC120" i="2" s="1"/>
  <c r="Z121" i="2"/>
  <c r="AC121" i="2" s="1"/>
  <c r="Z122" i="2"/>
  <c r="AC122" i="2" s="1"/>
  <c r="Z123" i="2"/>
  <c r="AC123" i="2" s="1"/>
  <c r="Z124" i="2"/>
  <c r="AC124" i="2" s="1"/>
  <c r="Z125" i="2"/>
  <c r="AC125" i="2" s="1"/>
  <c r="Z127" i="2"/>
  <c r="AC127" i="2" s="1"/>
  <c r="Z128" i="2"/>
  <c r="AC128" i="2" s="1"/>
  <c r="Z129" i="2"/>
  <c r="AC129" i="2" s="1"/>
  <c r="Z130" i="2"/>
  <c r="AC130" i="2" s="1"/>
  <c r="Z131" i="2"/>
  <c r="AC131" i="2" s="1"/>
  <c r="Z132" i="2"/>
  <c r="AC132" i="2" s="1"/>
  <c r="Z2" i="2"/>
  <c r="AC2" i="2" s="1"/>
  <c r="AD109" i="1"/>
  <c r="AD73" i="1"/>
  <c r="AD41" i="1"/>
  <c r="AD132" i="1"/>
  <c r="AD87" i="1"/>
  <c r="AD56" i="1"/>
  <c r="AD30" i="1"/>
  <c r="AD14" i="1"/>
  <c r="X109" i="1"/>
  <c r="X41" i="1"/>
  <c r="AA41" i="1" s="1"/>
  <c r="AR56" i="3"/>
  <c r="AR30" i="3"/>
  <c r="AS109" i="3"/>
  <c r="U133" i="1" l="1"/>
  <c r="BR30" i="3"/>
  <c r="BR56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7" i="3"/>
  <c r="BR128" i="3"/>
  <c r="BR129" i="3"/>
  <c r="BR130" i="3"/>
  <c r="BR131" i="3"/>
  <c r="BR132" i="3"/>
  <c r="BR73" i="3"/>
  <c r="BR2" i="3"/>
  <c r="BR3" i="3"/>
  <c r="BR4" i="3"/>
  <c r="BR5" i="3"/>
  <c r="BR6" i="3"/>
  <c r="BR8" i="3"/>
  <c r="BR9" i="3"/>
  <c r="BR10" i="3"/>
  <c r="BR11" i="3"/>
  <c r="BR12" i="3"/>
  <c r="BR13" i="3"/>
  <c r="BR31" i="3"/>
  <c r="BR32" i="3"/>
  <c r="BR33" i="3"/>
  <c r="BR34" i="3"/>
  <c r="BR35" i="3"/>
  <c r="BR36" i="3"/>
  <c r="BR37" i="3"/>
  <c r="BR38" i="3"/>
  <c r="BR39" i="3"/>
  <c r="BR40" i="3"/>
  <c r="BR57" i="3"/>
  <c r="BR58" i="3"/>
  <c r="BR59" i="3"/>
  <c r="BR60" i="3"/>
  <c r="BR61" i="3"/>
  <c r="BR63" i="3"/>
  <c r="BR64" i="3"/>
  <c r="BR65" i="3"/>
  <c r="BR66" i="3"/>
  <c r="BR67" i="3"/>
  <c r="BR68" i="3"/>
  <c r="BR69" i="3"/>
  <c r="BR70" i="3"/>
  <c r="BR71" i="3"/>
  <c r="BR72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AR73" i="3"/>
  <c r="AX109" i="3"/>
  <c r="AR132" i="3"/>
  <c r="AD133" i="3"/>
  <c r="AQ133" i="3"/>
  <c r="AX87" i="3"/>
  <c r="AC133" i="2"/>
  <c r="AA133" i="2"/>
  <c r="AD133" i="1"/>
  <c r="X133" i="1"/>
  <c r="AA133" i="1" s="1"/>
  <c r="AA109" i="1"/>
  <c r="W56" i="2"/>
  <c r="V41" i="2"/>
  <c r="W30" i="2"/>
  <c r="W87" i="2"/>
  <c r="U2" i="2"/>
  <c r="V132" i="2"/>
  <c r="U88" i="2"/>
  <c r="U86" i="2"/>
  <c r="U84" i="2"/>
  <c r="U82" i="2"/>
  <c r="U80" i="2"/>
  <c r="U78" i="2"/>
  <c r="U76" i="2"/>
  <c r="U74" i="2"/>
  <c r="U72" i="2"/>
  <c r="U70" i="2"/>
  <c r="U68" i="2"/>
  <c r="U66" i="2"/>
  <c r="U64" i="2"/>
  <c r="U62" i="2"/>
  <c r="U60" i="2"/>
  <c r="U58" i="2"/>
  <c r="U56" i="2"/>
  <c r="U28" i="2"/>
  <c r="U26" i="2"/>
  <c r="V30" i="2"/>
  <c r="V87" i="2"/>
  <c r="V14" i="2"/>
  <c r="W14" i="2"/>
  <c r="U126" i="2"/>
  <c r="V73" i="2"/>
  <c r="U30" i="2"/>
  <c r="U131" i="2"/>
  <c r="V131" i="2"/>
  <c r="U130" i="2"/>
  <c r="U129" i="2"/>
  <c r="V129" i="2"/>
  <c r="U128" i="2"/>
  <c r="U127" i="2"/>
  <c r="V127" i="2"/>
  <c r="U125" i="2"/>
  <c r="V125" i="2"/>
  <c r="U124" i="2"/>
  <c r="U123" i="2"/>
  <c r="V123" i="2"/>
  <c r="U122" i="2"/>
  <c r="U121" i="2"/>
  <c r="V121" i="2"/>
  <c r="U120" i="2"/>
  <c r="U119" i="2"/>
  <c r="V119" i="2"/>
  <c r="U118" i="2"/>
  <c r="U117" i="2"/>
  <c r="V117" i="2"/>
  <c r="U116" i="2"/>
  <c r="U115" i="2"/>
  <c r="V115" i="2"/>
  <c r="U114" i="2"/>
  <c r="U113" i="2"/>
  <c r="V113" i="2"/>
  <c r="U112" i="2"/>
  <c r="U111" i="2"/>
  <c r="V111" i="2"/>
  <c r="U110" i="2"/>
  <c r="U108" i="2"/>
  <c r="U107" i="2"/>
  <c r="V107" i="2"/>
  <c r="U106" i="2"/>
  <c r="U105" i="2"/>
  <c r="V105" i="2"/>
  <c r="U104" i="2"/>
  <c r="U103" i="2"/>
  <c r="V103" i="2"/>
  <c r="U102" i="2"/>
  <c r="U101" i="2"/>
  <c r="V101" i="2"/>
  <c r="U100" i="2"/>
  <c r="U99" i="2"/>
  <c r="V99" i="2"/>
  <c r="U98" i="2"/>
  <c r="U97" i="2"/>
  <c r="V97" i="2"/>
  <c r="U96" i="2"/>
  <c r="U95" i="2"/>
  <c r="V95" i="2"/>
  <c r="U94" i="2"/>
  <c r="U93" i="2"/>
  <c r="V93" i="2"/>
  <c r="U92" i="2"/>
  <c r="U91" i="2"/>
  <c r="V91" i="2"/>
  <c r="U90" i="2"/>
  <c r="U89" i="2"/>
  <c r="V89" i="2"/>
  <c r="W73" i="2"/>
  <c r="U57" i="2"/>
  <c r="V57" i="2"/>
  <c r="U55" i="2"/>
  <c r="V55" i="2"/>
  <c r="U54" i="2"/>
  <c r="U53" i="2"/>
  <c r="V53" i="2"/>
  <c r="U52" i="2"/>
  <c r="U51" i="2"/>
  <c r="V51" i="2"/>
  <c r="U50" i="2"/>
  <c r="U49" i="2"/>
  <c r="V49" i="2"/>
  <c r="U48" i="2"/>
  <c r="U47" i="2"/>
  <c r="V47" i="2"/>
  <c r="U46" i="2"/>
  <c r="U45" i="2"/>
  <c r="V45" i="2"/>
  <c r="U44" i="2"/>
  <c r="U43" i="2"/>
  <c r="V43" i="2"/>
  <c r="U42" i="2"/>
  <c r="U40" i="2"/>
  <c r="U39" i="2"/>
  <c r="V39" i="2"/>
  <c r="U38" i="2"/>
  <c r="U37" i="2"/>
  <c r="V37" i="2"/>
  <c r="U36" i="2"/>
  <c r="U35" i="2"/>
  <c r="V35" i="2"/>
  <c r="U34" i="2"/>
  <c r="U33" i="2"/>
  <c r="V33" i="2"/>
  <c r="U32" i="2"/>
  <c r="V2" i="2"/>
  <c r="V130" i="2"/>
  <c r="V126" i="2"/>
  <c r="V122" i="2"/>
  <c r="V118" i="2"/>
  <c r="V114" i="2"/>
  <c r="V110" i="2"/>
  <c r="V106" i="2"/>
  <c r="V102" i="2"/>
  <c r="V98" i="2"/>
  <c r="V94" i="2"/>
  <c r="V90" i="2"/>
  <c r="V86" i="2"/>
  <c r="V82" i="2"/>
  <c r="V78" i="2"/>
  <c r="V74" i="2"/>
  <c r="V70" i="2"/>
  <c r="V66" i="2"/>
  <c r="V62" i="2"/>
  <c r="V58" i="2"/>
  <c r="V54" i="2"/>
  <c r="V50" i="2"/>
  <c r="V46" i="2"/>
  <c r="V42" i="2"/>
  <c r="V38" i="2"/>
  <c r="V34" i="2"/>
  <c r="V26" i="2"/>
  <c r="V109" i="2"/>
  <c r="W109" i="2"/>
  <c r="U85" i="2"/>
  <c r="V85" i="2"/>
  <c r="U83" i="2"/>
  <c r="V83" i="2"/>
  <c r="U81" i="2"/>
  <c r="V81" i="2"/>
  <c r="U79" i="2"/>
  <c r="V79" i="2"/>
  <c r="U77" i="2"/>
  <c r="V77" i="2"/>
  <c r="U75" i="2"/>
  <c r="V75" i="2"/>
  <c r="U71" i="2"/>
  <c r="V71" i="2"/>
  <c r="U69" i="2"/>
  <c r="V69" i="2"/>
  <c r="U67" i="2"/>
  <c r="V67" i="2"/>
  <c r="U65" i="2"/>
  <c r="V65" i="2"/>
  <c r="U63" i="2"/>
  <c r="V63" i="2"/>
  <c r="U61" i="2"/>
  <c r="V61" i="2"/>
  <c r="U59" i="2"/>
  <c r="V59" i="2"/>
  <c r="W41" i="2"/>
  <c r="U31" i="2"/>
  <c r="V31" i="2"/>
  <c r="U29" i="2"/>
  <c r="V29" i="2"/>
  <c r="U27" i="2"/>
  <c r="V27" i="2"/>
  <c r="U25" i="2"/>
  <c r="V25" i="2"/>
  <c r="U24" i="2"/>
  <c r="V24" i="2"/>
  <c r="U23" i="2"/>
  <c r="V23" i="2"/>
  <c r="U22" i="2"/>
  <c r="V22" i="2"/>
  <c r="U21" i="2"/>
  <c r="V21" i="2"/>
  <c r="U20" i="2"/>
  <c r="V20" i="2"/>
  <c r="U19" i="2"/>
  <c r="V19" i="2"/>
  <c r="U18" i="2"/>
  <c r="V18" i="2"/>
  <c r="U17" i="2"/>
  <c r="V17" i="2"/>
  <c r="U16" i="2"/>
  <c r="V16" i="2"/>
  <c r="U15" i="2"/>
  <c r="V15" i="2"/>
  <c r="U13" i="2"/>
  <c r="V13" i="2"/>
  <c r="U12" i="2"/>
  <c r="V12" i="2"/>
  <c r="U11" i="2"/>
  <c r="V11" i="2"/>
  <c r="U10" i="2"/>
  <c r="V10" i="2"/>
  <c r="U9" i="2"/>
  <c r="V9" i="2"/>
  <c r="U8" i="2"/>
  <c r="V8" i="2"/>
  <c r="U7" i="2"/>
  <c r="V7" i="2"/>
  <c r="U6" i="2"/>
  <c r="V6" i="2"/>
  <c r="U5" i="2"/>
  <c r="V5" i="2"/>
  <c r="U4" i="2"/>
  <c r="V4" i="2"/>
  <c r="U3" i="2"/>
  <c r="V3" i="2"/>
  <c r="V128" i="2"/>
  <c r="V124" i="2"/>
  <c r="V120" i="2"/>
  <c r="V116" i="2"/>
  <c r="V112" i="2"/>
  <c r="V108" i="2"/>
  <c r="V104" i="2"/>
  <c r="V100" i="2"/>
  <c r="V96" i="2"/>
  <c r="V92" i="2"/>
  <c r="V88" i="2"/>
  <c r="V84" i="2"/>
  <c r="V80" i="2"/>
  <c r="V76" i="2"/>
  <c r="V72" i="2"/>
  <c r="V68" i="2"/>
  <c r="V64" i="2"/>
  <c r="V60" i="2"/>
  <c r="V52" i="2"/>
  <c r="V48" i="2"/>
  <c r="V44" i="2"/>
  <c r="V40" i="2"/>
  <c r="V36" i="2"/>
  <c r="V32" i="2"/>
  <c r="V28" i="2"/>
  <c r="AX14" i="3"/>
  <c r="AX41" i="3"/>
  <c r="AS133" i="3" l="1"/>
  <c r="BR14" i="3"/>
  <c r="BR87" i="3"/>
  <c r="BR109" i="3"/>
  <c r="BR41" i="3"/>
  <c r="U132" i="2"/>
  <c r="V56" i="2"/>
  <c r="U14" i="2"/>
  <c r="V133" i="2"/>
  <c r="U41" i="2"/>
  <c r="U87" i="2"/>
  <c r="U109" i="2"/>
  <c r="W132" i="2"/>
  <c r="U73" i="2"/>
  <c r="AX133" i="3"/>
  <c r="AR133" i="3"/>
  <c r="BR133" i="3" l="1"/>
  <c r="W133" i="2"/>
  <c r="U133" i="2"/>
  <c r="K118" i="3"/>
  <c r="K119" i="3"/>
  <c r="K121" i="3"/>
  <c r="K122" i="3"/>
  <c r="K123" i="3"/>
  <c r="K124" i="3"/>
  <c r="K125" i="3"/>
  <c r="K126" i="3"/>
  <c r="K127" i="3"/>
  <c r="K128" i="3"/>
  <c r="K129" i="3"/>
  <c r="K130" i="3"/>
  <c r="K131" i="3"/>
  <c r="K3" i="3"/>
  <c r="K32" i="3"/>
  <c r="K43" i="3"/>
  <c r="K44" i="3"/>
  <c r="K48" i="3"/>
  <c r="K62" i="3"/>
  <c r="K64" i="3"/>
  <c r="K67" i="3"/>
  <c r="K120" i="3"/>
  <c r="N62" i="3" l="1"/>
  <c r="N32" i="3"/>
  <c r="N120" i="3"/>
  <c r="N48" i="3"/>
  <c r="N3" i="3"/>
  <c r="N67" i="3"/>
  <c r="N44" i="3"/>
  <c r="N64" i="3"/>
  <c r="N43" i="3"/>
  <c r="N131" i="3"/>
  <c r="N123" i="3"/>
  <c r="N130" i="3"/>
  <c r="N126" i="3"/>
  <c r="N122" i="3"/>
  <c r="N124" i="3"/>
  <c r="N127" i="3"/>
  <c r="N118" i="3"/>
  <c r="N129" i="3"/>
  <c r="N125" i="3"/>
  <c r="N121" i="3"/>
  <c r="N128" i="3"/>
  <c r="N119" i="3"/>
  <c r="K15" i="3"/>
  <c r="K117" i="3"/>
  <c r="N15" i="3" l="1"/>
  <c r="N117" i="3"/>
  <c r="K20" i="3"/>
  <c r="K4" i="3"/>
  <c r="K5" i="3"/>
  <c r="K6" i="3"/>
  <c r="K7" i="3"/>
  <c r="K8" i="3"/>
  <c r="K9" i="3"/>
  <c r="K10" i="3"/>
  <c r="K11" i="3"/>
  <c r="K12" i="3"/>
  <c r="K13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1" i="3"/>
  <c r="K33" i="3"/>
  <c r="K2" i="3"/>
  <c r="K36" i="3"/>
  <c r="K37" i="3"/>
  <c r="K38" i="3"/>
  <c r="K39" i="3"/>
  <c r="K40" i="3"/>
  <c r="K45" i="3"/>
  <c r="K46" i="3"/>
  <c r="K47" i="3"/>
  <c r="K49" i="3"/>
  <c r="K50" i="3"/>
  <c r="K51" i="3"/>
  <c r="K52" i="3"/>
  <c r="K53" i="3"/>
  <c r="K54" i="3"/>
  <c r="K55" i="3"/>
  <c r="K57" i="3"/>
  <c r="K58" i="3"/>
  <c r="K59" i="3"/>
  <c r="K60" i="3"/>
  <c r="K61" i="3"/>
  <c r="K63" i="3"/>
  <c r="K65" i="3"/>
  <c r="K66" i="3"/>
  <c r="K68" i="3"/>
  <c r="K69" i="3"/>
  <c r="K70" i="3"/>
  <c r="K71" i="3"/>
  <c r="K72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8" i="3"/>
  <c r="K89" i="3"/>
  <c r="K90" i="3"/>
  <c r="K91" i="3"/>
  <c r="K92" i="3"/>
  <c r="K93" i="3"/>
  <c r="K94" i="3"/>
  <c r="K95" i="3"/>
  <c r="K96" i="3"/>
  <c r="K97" i="3"/>
  <c r="K100" i="3"/>
  <c r="K103" i="3"/>
  <c r="K104" i="3"/>
  <c r="K105" i="3"/>
  <c r="K106" i="3"/>
  <c r="K107" i="3"/>
  <c r="K110" i="3"/>
  <c r="K111" i="3"/>
  <c r="K112" i="3"/>
  <c r="K113" i="3"/>
  <c r="K114" i="3"/>
  <c r="N114" i="3" s="1"/>
  <c r="K115" i="3"/>
  <c r="N115" i="3" s="1"/>
  <c r="K116" i="3"/>
  <c r="N116" i="3" s="1"/>
  <c r="K98" i="3"/>
  <c r="K101" i="3"/>
  <c r="K108" i="3"/>
  <c r="N108" i="3" l="1"/>
  <c r="N111" i="3"/>
  <c r="N97" i="3"/>
  <c r="N89" i="3"/>
  <c r="N80" i="3"/>
  <c r="N66" i="3"/>
  <c r="N55" i="3"/>
  <c r="N46" i="3"/>
  <c r="N33" i="3"/>
  <c r="N23" i="3"/>
  <c r="N8" i="3"/>
  <c r="N92" i="3"/>
  <c r="N79" i="3"/>
  <c r="N70" i="3"/>
  <c r="N65" i="3"/>
  <c r="N59" i="3"/>
  <c r="N54" i="3"/>
  <c r="N50" i="3"/>
  <c r="N45" i="3"/>
  <c r="N37" i="3"/>
  <c r="N31" i="3"/>
  <c r="N26" i="3"/>
  <c r="N22" i="3"/>
  <c r="N17" i="3"/>
  <c r="N11" i="3"/>
  <c r="N7" i="3"/>
  <c r="N20" i="3"/>
  <c r="N105" i="3"/>
  <c r="N93" i="3"/>
  <c r="N84" i="3"/>
  <c r="N76" i="3"/>
  <c r="N71" i="3"/>
  <c r="N60" i="3"/>
  <c r="N51" i="3"/>
  <c r="N38" i="3"/>
  <c r="N27" i="3"/>
  <c r="N18" i="3"/>
  <c r="N12" i="3"/>
  <c r="N4" i="3"/>
  <c r="N101" i="3"/>
  <c r="N110" i="3"/>
  <c r="N104" i="3"/>
  <c r="N96" i="3"/>
  <c r="N88" i="3"/>
  <c r="N83" i="3"/>
  <c r="N75" i="3"/>
  <c r="N98" i="3"/>
  <c r="N113" i="3"/>
  <c r="N107" i="3"/>
  <c r="N103" i="3"/>
  <c r="N95" i="3"/>
  <c r="N91" i="3"/>
  <c r="N86" i="3"/>
  <c r="N82" i="3"/>
  <c r="N78" i="3"/>
  <c r="N74" i="3"/>
  <c r="N69" i="3"/>
  <c r="N63" i="3"/>
  <c r="N58" i="3"/>
  <c r="N53" i="3"/>
  <c r="N49" i="3"/>
  <c r="N40" i="3"/>
  <c r="N36" i="3"/>
  <c r="N29" i="3"/>
  <c r="N25" i="3"/>
  <c r="N21" i="3"/>
  <c r="N16" i="3"/>
  <c r="N10" i="3"/>
  <c r="N6" i="3"/>
  <c r="N112" i="3"/>
  <c r="N106" i="3"/>
  <c r="N100" i="3"/>
  <c r="N94" i="3"/>
  <c r="N90" i="3"/>
  <c r="N85" i="3"/>
  <c r="N81" i="3"/>
  <c r="N77" i="3"/>
  <c r="N72" i="3"/>
  <c r="N68" i="3"/>
  <c r="N61" i="3"/>
  <c r="N57" i="3"/>
  <c r="N52" i="3"/>
  <c r="N47" i="3"/>
  <c r="N39" i="3"/>
  <c r="N2" i="3"/>
  <c r="N28" i="3"/>
  <c r="N24" i="3"/>
  <c r="N19" i="3"/>
  <c r="N13" i="3"/>
  <c r="N9" i="3"/>
  <c r="N5" i="3"/>
  <c r="K132" i="3"/>
  <c r="K87" i="3"/>
  <c r="K73" i="3"/>
  <c r="K30" i="3"/>
  <c r="K42" i="3"/>
  <c r="K102" i="3"/>
  <c r="K99" i="3"/>
  <c r="K14" i="3"/>
  <c r="N14" i="3" l="1"/>
  <c r="N99" i="3"/>
  <c r="N73" i="3"/>
  <c r="N42" i="3"/>
  <c r="N30" i="3"/>
  <c r="N102" i="3"/>
  <c r="N87" i="3"/>
  <c r="N132" i="3"/>
  <c r="K109" i="3"/>
  <c r="K56" i="3"/>
  <c r="K34" i="3"/>
  <c r="K35" i="3"/>
  <c r="N34" i="3" l="1"/>
  <c r="N109" i="3"/>
  <c r="N35" i="3"/>
  <c r="N56" i="3"/>
  <c r="K41" i="3"/>
  <c r="N41" i="3" l="1"/>
  <c r="Q131" i="2" l="1"/>
  <c r="Q130" i="2"/>
  <c r="Q129" i="2"/>
  <c r="Q128" i="2"/>
  <c r="Q127" i="2"/>
  <c r="Q126" i="2"/>
  <c r="Q125" i="2"/>
  <c r="Q124" i="2"/>
  <c r="Q123" i="2"/>
  <c r="Q122" i="2"/>
  <c r="Q121" i="2"/>
  <c r="Q119" i="2"/>
  <c r="Q118" i="2"/>
  <c r="Q117" i="2"/>
  <c r="Q120" i="2"/>
  <c r="Q116" i="2"/>
  <c r="Q115" i="2"/>
  <c r="Q114" i="2"/>
  <c r="Q113" i="2"/>
  <c r="Q112" i="2"/>
  <c r="Q111" i="2"/>
  <c r="Q107" i="2"/>
  <c r="Q106" i="2"/>
  <c r="Q105" i="2"/>
  <c r="Q104" i="2"/>
  <c r="Q103" i="2"/>
  <c r="Q100" i="2"/>
  <c r="Q98" i="2"/>
  <c r="Q97" i="2"/>
  <c r="Q96" i="2"/>
  <c r="Q95" i="2"/>
  <c r="Q94" i="2"/>
  <c r="Q93" i="2"/>
  <c r="Q92" i="2"/>
  <c r="Q91" i="2"/>
  <c r="Q90" i="2"/>
  <c r="Q108" i="2"/>
  <c r="Q89" i="2"/>
  <c r="Q88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5" i="2"/>
  <c r="Q54" i="2"/>
  <c r="Q53" i="2"/>
  <c r="Q52" i="2"/>
  <c r="Q51" i="2"/>
  <c r="Q50" i="2"/>
  <c r="Q49" i="2"/>
  <c r="Q47" i="2"/>
  <c r="Q48" i="2"/>
  <c r="Q46" i="2"/>
  <c r="Q45" i="2"/>
  <c r="Q44" i="2"/>
  <c r="Q43" i="2"/>
  <c r="Q40" i="2"/>
  <c r="Q39" i="2"/>
  <c r="Q38" i="2"/>
  <c r="Q37" i="2"/>
  <c r="Q36" i="2"/>
  <c r="Q34" i="2"/>
  <c r="Q33" i="2"/>
  <c r="Q32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3" i="2"/>
  <c r="Q12" i="2"/>
  <c r="Q11" i="2"/>
  <c r="Q10" i="2"/>
  <c r="Q9" i="2"/>
  <c r="Q8" i="2"/>
  <c r="Q7" i="2"/>
  <c r="Q6" i="2"/>
  <c r="Q5" i="2"/>
  <c r="Q4" i="2"/>
  <c r="Q3" i="2"/>
  <c r="Q4" i="1"/>
  <c r="Q5" i="1"/>
  <c r="Q6" i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3" i="1"/>
  <c r="Q34" i="1"/>
  <c r="Q36" i="1"/>
  <c r="Q37" i="1"/>
  <c r="Q38" i="1"/>
  <c r="Q39" i="1"/>
  <c r="Q40" i="1"/>
  <c r="Q45" i="1"/>
  <c r="Q46" i="1"/>
  <c r="Q47" i="1"/>
  <c r="Q49" i="1"/>
  <c r="Q50" i="1"/>
  <c r="Q51" i="1"/>
  <c r="Q52" i="1"/>
  <c r="Q53" i="1"/>
  <c r="Q54" i="1"/>
  <c r="Q55" i="1"/>
  <c r="Q58" i="1"/>
  <c r="Q59" i="1"/>
  <c r="Q60" i="1"/>
  <c r="Q61" i="1"/>
  <c r="Q63" i="1"/>
  <c r="Q65" i="1"/>
  <c r="Q66" i="1"/>
  <c r="Q68" i="1"/>
  <c r="Q69" i="1"/>
  <c r="Q70" i="1"/>
  <c r="Q71" i="1"/>
  <c r="Q72" i="1"/>
  <c r="Q75" i="1"/>
  <c r="Q76" i="1"/>
  <c r="Q77" i="1"/>
  <c r="Q78" i="1"/>
  <c r="Q79" i="1"/>
  <c r="Q80" i="1"/>
  <c r="Q81" i="1"/>
  <c r="Q82" i="1"/>
  <c r="Q83" i="1"/>
  <c r="Q84" i="1"/>
  <c r="Q85" i="1"/>
  <c r="Q86" i="1"/>
  <c r="Q88" i="1"/>
  <c r="Q89" i="1"/>
  <c r="Q90" i="1"/>
  <c r="Q91" i="1"/>
  <c r="Q92" i="1"/>
  <c r="Q93" i="1"/>
  <c r="Q94" i="1"/>
  <c r="Q95" i="1"/>
  <c r="Q96" i="1"/>
  <c r="Q97" i="1"/>
  <c r="Q98" i="1"/>
  <c r="Q101" i="1"/>
  <c r="Q103" i="1"/>
  <c r="Q104" i="1"/>
  <c r="Q105" i="1"/>
  <c r="Q106" i="1"/>
  <c r="Q107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7" i="1"/>
  <c r="Q128" i="1"/>
  <c r="Q129" i="1"/>
  <c r="Q130" i="1"/>
  <c r="Q131" i="1"/>
  <c r="Q3" i="1"/>
  <c r="Q32" i="1"/>
  <c r="Q43" i="1"/>
  <c r="Q44" i="1"/>
  <c r="Q48" i="1"/>
  <c r="Q62" i="1"/>
  <c r="Q64" i="1"/>
  <c r="Q67" i="1"/>
  <c r="Q120" i="1"/>
  <c r="P62" i="2" l="1"/>
  <c r="K62" i="2"/>
  <c r="P8" i="2"/>
  <c r="K8" i="2"/>
  <c r="P18" i="2"/>
  <c r="K18" i="2"/>
  <c r="P22" i="2"/>
  <c r="K22" i="2"/>
  <c r="P3" i="2"/>
  <c r="K3" i="2"/>
  <c r="P9" i="2"/>
  <c r="K9" i="2"/>
  <c r="P13" i="2"/>
  <c r="K13" i="2"/>
  <c r="P31" i="2"/>
  <c r="K31" i="2"/>
  <c r="K43" i="2"/>
  <c r="P43" i="2"/>
  <c r="P52" i="2"/>
  <c r="K52" i="2"/>
  <c r="K54" i="2"/>
  <c r="P54" i="2"/>
  <c r="K58" i="2"/>
  <c r="P58" i="2"/>
  <c r="P60" i="2"/>
  <c r="K60" i="2"/>
  <c r="P64" i="2"/>
  <c r="K64" i="2"/>
  <c r="P66" i="2"/>
  <c r="K66" i="2"/>
  <c r="P68" i="2"/>
  <c r="K68" i="2"/>
  <c r="P70" i="2"/>
  <c r="K70" i="2"/>
  <c r="P72" i="2"/>
  <c r="K72" i="2"/>
  <c r="K74" i="2"/>
  <c r="P74" i="2"/>
  <c r="P76" i="2"/>
  <c r="K76" i="2"/>
  <c r="P78" i="2"/>
  <c r="K78" i="2"/>
  <c r="K80" i="2"/>
  <c r="P80" i="2"/>
  <c r="K82" i="2"/>
  <c r="P82" i="2"/>
  <c r="P84" i="2"/>
  <c r="K84" i="2"/>
  <c r="K86" i="2"/>
  <c r="P86" i="2"/>
  <c r="P88" i="2"/>
  <c r="K88" i="2"/>
  <c r="P102" i="2"/>
  <c r="P91" i="2"/>
  <c r="K91" i="2"/>
  <c r="K93" i="2"/>
  <c r="P93" i="2"/>
  <c r="K95" i="2"/>
  <c r="P95" i="2"/>
  <c r="P97" i="2"/>
  <c r="K97" i="2"/>
  <c r="P104" i="2"/>
  <c r="K104" i="2"/>
  <c r="P106" i="2"/>
  <c r="K106" i="2"/>
  <c r="K113" i="2"/>
  <c r="P113" i="2"/>
  <c r="K115" i="2"/>
  <c r="P115" i="2"/>
  <c r="K120" i="2"/>
  <c r="O120" i="2" s="1"/>
  <c r="P120" i="2"/>
  <c r="K118" i="2"/>
  <c r="P118" i="2"/>
  <c r="K121" i="2"/>
  <c r="P121" i="2"/>
  <c r="K123" i="2"/>
  <c r="P123" i="2"/>
  <c r="K125" i="2"/>
  <c r="P125" i="2"/>
  <c r="K129" i="2"/>
  <c r="P129" i="2"/>
  <c r="P131" i="2"/>
  <c r="K131" i="2"/>
  <c r="K6" i="2"/>
  <c r="P6" i="2"/>
  <c r="P16" i="2"/>
  <c r="K16" i="2"/>
  <c r="P32" i="2"/>
  <c r="K32" i="2"/>
  <c r="P5" i="2"/>
  <c r="K5" i="2"/>
  <c r="P7" i="2"/>
  <c r="K7" i="2"/>
  <c r="P15" i="2"/>
  <c r="K15" i="2"/>
  <c r="P25" i="2"/>
  <c r="K25" i="2"/>
  <c r="P29" i="2"/>
  <c r="K29" i="2"/>
  <c r="P36" i="2"/>
  <c r="K36" i="2"/>
  <c r="P40" i="2"/>
  <c r="K40" i="2"/>
  <c r="Q30" i="2"/>
  <c r="Q15" i="2"/>
  <c r="Q31" i="2"/>
  <c r="Q56" i="2"/>
  <c r="Q42" i="2"/>
  <c r="P4" i="2"/>
  <c r="K4" i="2"/>
  <c r="P12" i="2"/>
  <c r="K12" i="2"/>
  <c r="P24" i="2"/>
  <c r="K24" i="2"/>
  <c r="P28" i="2"/>
  <c r="K28" i="2"/>
  <c r="P37" i="2"/>
  <c r="K37" i="2"/>
  <c r="P44" i="2"/>
  <c r="K44" i="2"/>
  <c r="K48" i="2"/>
  <c r="P48" i="2"/>
  <c r="K51" i="2"/>
  <c r="P51" i="2"/>
  <c r="P53" i="2"/>
  <c r="K53" i="2"/>
  <c r="K57" i="2"/>
  <c r="P57" i="2"/>
  <c r="K59" i="2"/>
  <c r="P59" i="2"/>
  <c r="K61" i="2"/>
  <c r="P61" i="2"/>
  <c r="K63" i="2"/>
  <c r="P63" i="2"/>
  <c r="P65" i="2"/>
  <c r="K65" i="2"/>
  <c r="K67" i="2"/>
  <c r="P67" i="2"/>
  <c r="P69" i="2"/>
  <c r="K69" i="2"/>
  <c r="P71" i="2"/>
  <c r="K71" i="2"/>
  <c r="K75" i="2"/>
  <c r="P75" i="2"/>
  <c r="P77" i="2"/>
  <c r="K77" i="2"/>
  <c r="K79" i="2"/>
  <c r="P79" i="2"/>
  <c r="P81" i="2"/>
  <c r="K81" i="2"/>
  <c r="K83" i="2"/>
  <c r="P83" i="2"/>
  <c r="P85" i="2"/>
  <c r="K85" i="2"/>
  <c r="K89" i="2"/>
  <c r="P89" i="2"/>
  <c r="K90" i="2"/>
  <c r="P90" i="2"/>
  <c r="P92" i="2"/>
  <c r="K92" i="2"/>
  <c r="K94" i="2"/>
  <c r="P94" i="2"/>
  <c r="P96" i="2"/>
  <c r="K96" i="2"/>
  <c r="P99" i="2"/>
  <c r="P103" i="2"/>
  <c r="K103" i="2"/>
  <c r="P105" i="2"/>
  <c r="K105" i="2"/>
  <c r="P107" i="2"/>
  <c r="K107" i="2"/>
  <c r="P110" i="2"/>
  <c r="K110" i="2"/>
  <c r="K114" i="2"/>
  <c r="P114" i="2"/>
  <c r="K117" i="2"/>
  <c r="P117" i="2"/>
  <c r="P119" i="2"/>
  <c r="K119" i="2"/>
  <c r="K122" i="2"/>
  <c r="P122" i="2"/>
  <c r="K124" i="2"/>
  <c r="P124" i="2"/>
  <c r="K126" i="2"/>
  <c r="P126" i="2"/>
  <c r="P130" i="2"/>
  <c r="K130" i="2"/>
  <c r="P2" i="2"/>
  <c r="K2" i="2"/>
  <c r="O2" i="2" s="1"/>
  <c r="K10" i="2"/>
  <c r="P10" i="2"/>
  <c r="P20" i="2"/>
  <c r="K20" i="2"/>
  <c r="P26" i="2"/>
  <c r="K26" i="2"/>
  <c r="P35" i="2"/>
  <c r="P39" i="2"/>
  <c r="K39" i="2"/>
  <c r="P45" i="2"/>
  <c r="K45" i="2"/>
  <c r="P49" i="2"/>
  <c r="K49" i="2"/>
  <c r="P55" i="2"/>
  <c r="K55" i="2"/>
  <c r="Q2" i="2"/>
  <c r="Q110" i="2"/>
  <c r="O48" i="1"/>
  <c r="P48" i="1"/>
  <c r="O15" i="1"/>
  <c r="P15" i="1"/>
  <c r="P121" i="1"/>
  <c r="O64" i="1"/>
  <c r="P64" i="1"/>
  <c r="O43" i="1"/>
  <c r="P43" i="1"/>
  <c r="P131" i="1"/>
  <c r="P127" i="1"/>
  <c r="P123" i="1"/>
  <c r="P118" i="1"/>
  <c r="P114" i="1"/>
  <c r="P110" i="1"/>
  <c r="P105" i="1"/>
  <c r="P98" i="1"/>
  <c r="P94" i="1"/>
  <c r="P90" i="1"/>
  <c r="P83" i="1"/>
  <c r="P79" i="1"/>
  <c r="P75" i="1"/>
  <c r="P71" i="1"/>
  <c r="P66" i="1"/>
  <c r="P60" i="1"/>
  <c r="P52" i="1"/>
  <c r="P47" i="1"/>
  <c r="P37" i="1"/>
  <c r="P31" i="1"/>
  <c r="P27" i="1"/>
  <c r="P23" i="1"/>
  <c r="P19" i="1"/>
  <c r="P10" i="1"/>
  <c r="P6" i="1"/>
  <c r="P130" i="1"/>
  <c r="P126" i="1"/>
  <c r="P122" i="1"/>
  <c r="P117" i="1"/>
  <c r="P113" i="1"/>
  <c r="P104" i="1"/>
  <c r="P97" i="1"/>
  <c r="P93" i="1"/>
  <c r="P86" i="1"/>
  <c r="P82" i="1"/>
  <c r="P78" i="1"/>
  <c r="P74" i="1"/>
  <c r="P70" i="1"/>
  <c r="P65" i="1"/>
  <c r="P59" i="1"/>
  <c r="P55" i="1"/>
  <c r="P51" i="1"/>
  <c r="P46" i="1"/>
  <c r="P40" i="1"/>
  <c r="P36" i="1"/>
  <c r="P26" i="1"/>
  <c r="P22" i="1"/>
  <c r="P18" i="1"/>
  <c r="P13" i="1"/>
  <c r="P9" i="1"/>
  <c r="P5" i="1"/>
  <c r="Q30" i="1"/>
  <c r="Q15" i="1"/>
  <c r="Q73" i="1"/>
  <c r="Q57" i="1"/>
  <c r="Q56" i="1"/>
  <c r="Q42" i="1"/>
  <c r="Q14" i="1"/>
  <c r="Q2" i="1"/>
  <c r="O32" i="1"/>
  <c r="P32" i="1"/>
  <c r="P129" i="1"/>
  <c r="P116" i="1"/>
  <c r="P112" i="1"/>
  <c r="P107" i="1"/>
  <c r="P103" i="1"/>
  <c r="P96" i="1"/>
  <c r="P92" i="1"/>
  <c r="P89" i="1"/>
  <c r="P85" i="1"/>
  <c r="P81" i="1"/>
  <c r="P77" i="1"/>
  <c r="P69" i="1"/>
  <c r="P63" i="1"/>
  <c r="P58" i="1"/>
  <c r="P54" i="1"/>
  <c r="P50" i="1"/>
  <c r="P45" i="1"/>
  <c r="P39" i="1"/>
  <c r="P34" i="1"/>
  <c r="P29" i="1"/>
  <c r="P25" i="1"/>
  <c r="P21" i="1"/>
  <c r="P17" i="1"/>
  <c r="P12" i="1"/>
  <c r="P8" i="1"/>
  <c r="N4" i="1"/>
  <c r="P4" i="1"/>
  <c r="Q102" i="1"/>
  <c r="P62" i="1"/>
  <c r="O62" i="1"/>
  <c r="P120" i="1"/>
  <c r="O120" i="1"/>
  <c r="P125" i="1"/>
  <c r="O67" i="1"/>
  <c r="P67" i="1"/>
  <c r="O44" i="1"/>
  <c r="P44" i="1"/>
  <c r="O3" i="1"/>
  <c r="P3" i="1"/>
  <c r="P128" i="1"/>
  <c r="P124" i="1"/>
  <c r="P119" i="1"/>
  <c r="P115" i="1"/>
  <c r="P111" i="1"/>
  <c r="P106" i="1"/>
  <c r="P102" i="1"/>
  <c r="P95" i="1"/>
  <c r="P91" i="1"/>
  <c r="P88" i="1"/>
  <c r="P84" i="1"/>
  <c r="P80" i="1"/>
  <c r="P76" i="1"/>
  <c r="P72" i="1"/>
  <c r="P68" i="1"/>
  <c r="P61" i="1"/>
  <c r="P57" i="1"/>
  <c r="P53" i="1"/>
  <c r="P49" i="1"/>
  <c r="P42" i="1"/>
  <c r="P38" i="1"/>
  <c r="P33" i="1"/>
  <c r="P28" i="1"/>
  <c r="P24" i="1"/>
  <c r="P20" i="1"/>
  <c r="P16" i="1"/>
  <c r="P11" i="1"/>
  <c r="P7" i="1"/>
  <c r="P2" i="1"/>
  <c r="Q132" i="1"/>
  <c r="Q110" i="1"/>
  <c r="Q87" i="1"/>
  <c r="Q74" i="1"/>
  <c r="Q100" i="1"/>
  <c r="Q108" i="1"/>
  <c r="Q101" i="2"/>
  <c r="Q99" i="2"/>
  <c r="O64" i="2" l="1"/>
  <c r="N64" i="2"/>
  <c r="O67" i="2"/>
  <c r="N67" i="2"/>
  <c r="O48" i="2"/>
  <c r="N48" i="2"/>
  <c r="O32" i="2"/>
  <c r="N32" i="2"/>
  <c r="O44" i="2"/>
  <c r="N44" i="2"/>
  <c r="O43" i="2"/>
  <c r="N43" i="2"/>
  <c r="O3" i="2"/>
  <c r="N3" i="2"/>
  <c r="O62" i="2"/>
  <c r="N62" i="2"/>
  <c r="O15" i="2"/>
  <c r="N15" i="2"/>
  <c r="P101" i="2"/>
  <c r="K101" i="2"/>
  <c r="Q14" i="2"/>
  <c r="O10" i="2"/>
  <c r="N10" i="2"/>
  <c r="O130" i="2"/>
  <c r="N130" i="2"/>
  <c r="O110" i="2"/>
  <c r="N110" i="2"/>
  <c r="O105" i="2"/>
  <c r="N105" i="2"/>
  <c r="O85" i="2"/>
  <c r="N85" i="2"/>
  <c r="O81" i="2"/>
  <c r="N81" i="2"/>
  <c r="O77" i="2"/>
  <c r="N77" i="2"/>
  <c r="O71" i="2"/>
  <c r="N71" i="2"/>
  <c r="O53" i="2"/>
  <c r="N53" i="2"/>
  <c r="O37" i="2"/>
  <c r="N37" i="2"/>
  <c r="N24" i="2"/>
  <c r="O24" i="2"/>
  <c r="O4" i="2"/>
  <c r="N4" i="2"/>
  <c r="P46" i="2"/>
  <c r="K46" i="2"/>
  <c r="K38" i="2"/>
  <c r="P38" i="2"/>
  <c r="O29" i="2"/>
  <c r="N29" i="2"/>
  <c r="K21" i="2"/>
  <c r="P21" i="2"/>
  <c r="O6" i="2"/>
  <c r="N6" i="2"/>
  <c r="N129" i="2"/>
  <c r="O129" i="2"/>
  <c r="O125" i="2"/>
  <c r="N125" i="2"/>
  <c r="N121" i="2"/>
  <c r="O121" i="2"/>
  <c r="O113" i="2"/>
  <c r="N113" i="2"/>
  <c r="O93" i="2"/>
  <c r="N93" i="2"/>
  <c r="O86" i="2"/>
  <c r="N86" i="2"/>
  <c r="O82" i="2"/>
  <c r="N82" i="2"/>
  <c r="O74" i="2"/>
  <c r="N74" i="2"/>
  <c r="O54" i="2"/>
  <c r="N54" i="2"/>
  <c r="P27" i="2"/>
  <c r="K27" i="2"/>
  <c r="P19" i="2"/>
  <c r="K19" i="2"/>
  <c r="P11" i="2"/>
  <c r="K11" i="2"/>
  <c r="N18" i="2"/>
  <c r="O18" i="2"/>
  <c r="P34" i="2"/>
  <c r="K34" i="2"/>
  <c r="Q132" i="2"/>
  <c r="K132" i="2"/>
  <c r="O55" i="2"/>
  <c r="N55" i="2"/>
  <c r="O45" i="2"/>
  <c r="N45" i="2"/>
  <c r="N20" i="2"/>
  <c r="O20" i="2"/>
  <c r="N2" i="2"/>
  <c r="O126" i="2"/>
  <c r="N126" i="2"/>
  <c r="O122" i="2"/>
  <c r="N122" i="2"/>
  <c r="O117" i="2"/>
  <c r="N117" i="2"/>
  <c r="O114" i="2"/>
  <c r="N114" i="2"/>
  <c r="K99" i="2"/>
  <c r="O94" i="2"/>
  <c r="N94" i="2"/>
  <c r="O90" i="2"/>
  <c r="N90" i="2"/>
  <c r="O63" i="2"/>
  <c r="N63" i="2"/>
  <c r="O59" i="2"/>
  <c r="N59" i="2"/>
  <c r="O5" i="2"/>
  <c r="N5" i="2"/>
  <c r="O16" i="2"/>
  <c r="N16" i="2"/>
  <c r="N131" i="2"/>
  <c r="O131" i="2"/>
  <c r="P127" i="2"/>
  <c r="K127" i="2"/>
  <c r="K111" i="2"/>
  <c r="P111" i="2"/>
  <c r="N104" i="2"/>
  <c r="O104" i="2"/>
  <c r="O91" i="2"/>
  <c r="N91" i="2"/>
  <c r="O88" i="2"/>
  <c r="N88" i="2"/>
  <c r="O84" i="2"/>
  <c r="N84" i="2"/>
  <c r="O76" i="2"/>
  <c r="N76" i="2"/>
  <c r="O72" i="2"/>
  <c r="N72" i="2"/>
  <c r="N68" i="2"/>
  <c r="O68" i="2"/>
  <c r="O52" i="2"/>
  <c r="N52" i="2"/>
  <c r="K47" i="2"/>
  <c r="P47" i="2"/>
  <c r="N31" i="2"/>
  <c r="O31" i="2"/>
  <c r="P108" i="2"/>
  <c r="K108" i="2"/>
  <c r="K128" i="2"/>
  <c r="P128" i="2"/>
  <c r="N119" i="2"/>
  <c r="O119" i="2"/>
  <c r="K116" i="2"/>
  <c r="P116" i="2"/>
  <c r="P112" i="2"/>
  <c r="K112" i="2"/>
  <c r="O107" i="2"/>
  <c r="N107" i="2"/>
  <c r="O103" i="2"/>
  <c r="N103" i="2"/>
  <c r="O96" i="2"/>
  <c r="N96" i="2"/>
  <c r="O92" i="2"/>
  <c r="N92" i="2"/>
  <c r="O69" i="2"/>
  <c r="N69" i="2"/>
  <c r="O65" i="2"/>
  <c r="N65" i="2"/>
  <c r="N28" i="2"/>
  <c r="O28" i="2"/>
  <c r="N12" i="2"/>
  <c r="O12" i="2"/>
  <c r="O40" i="2"/>
  <c r="N40" i="2"/>
  <c r="N36" i="2"/>
  <c r="O36" i="2"/>
  <c r="O25" i="2"/>
  <c r="N25" i="2"/>
  <c r="P17" i="2"/>
  <c r="K17" i="2"/>
  <c r="O123" i="2"/>
  <c r="N123" i="2"/>
  <c r="O118" i="2"/>
  <c r="N118" i="2"/>
  <c r="O115" i="2"/>
  <c r="N115" i="2"/>
  <c r="O95" i="2"/>
  <c r="N95" i="2"/>
  <c r="O80" i="2"/>
  <c r="N80" i="2"/>
  <c r="O58" i="2"/>
  <c r="N58" i="2"/>
  <c r="P23" i="2"/>
  <c r="K23" i="2"/>
  <c r="O13" i="2"/>
  <c r="N13" i="2"/>
  <c r="N9" i="2"/>
  <c r="O9" i="2"/>
  <c r="O22" i="2"/>
  <c r="N22" i="2"/>
  <c r="N8" i="2"/>
  <c r="O8" i="2"/>
  <c r="P100" i="2"/>
  <c r="K100" i="2"/>
  <c r="O49" i="2"/>
  <c r="N49" i="2"/>
  <c r="O39" i="2"/>
  <c r="N39" i="2"/>
  <c r="O26" i="2"/>
  <c r="N26" i="2"/>
  <c r="P14" i="2"/>
  <c r="K14" i="2"/>
  <c r="O124" i="2"/>
  <c r="N124" i="2"/>
  <c r="O89" i="2"/>
  <c r="N89" i="2"/>
  <c r="O83" i="2"/>
  <c r="N83" i="2"/>
  <c r="N79" i="2"/>
  <c r="O79" i="2"/>
  <c r="O75" i="2"/>
  <c r="N75" i="2"/>
  <c r="O61" i="2"/>
  <c r="N61" i="2"/>
  <c r="O57" i="2"/>
  <c r="N57" i="2"/>
  <c r="N51" i="2"/>
  <c r="O51" i="2"/>
  <c r="O7" i="2"/>
  <c r="N7" i="2"/>
  <c r="O106" i="2"/>
  <c r="N106" i="2"/>
  <c r="O97" i="2"/>
  <c r="N97" i="2"/>
  <c r="O78" i="2"/>
  <c r="N78" i="2"/>
  <c r="O70" i="2"/>
  <c r="N70" i="2"/>
  <c r="O66" i="2"/>
  <c r="N66" i="2"/>
  <c r="O60" i="2"/>
  <c r="N60" i="2"/>
  <c r="K50" i="2"/>
  <c r="P50" i="2"/>
  <c r="K42" i="2"/>
  <c r="P42" i="2"/>
  <c r="P33" i="2"/>
  <c r="K33" i="2"/>
  <c r="P100" i="1"/>
  <c r="O2" i="1"/>
  <c r="N2" i="1"/>
  <c r="N7" i="1"/>
  <c r="O7" i="1"/>
  <c r="O53" i="1"/>
  <c r="N53" i="1"/>
  <c r="N88" i="1"/>
  <c r="O88" i="1"/>
  <c r="N106" i="1"/>
  <c r="O106" i="1"/>
  <c r="P132" i="1"/>
  <c r="N8" i="1"/>
  <c r="O8" i="1"/>
  <c r="N17" i="1"/>
  <c r="O17" i="1"/>
  <c r="N25" i="1"/>
  <c r="O25" i="1"/>
  <c r="N34" i="1"/>
  <c r="O34" i="1"/>
  <c r="N45" i="1"/>
  <c r="O45" i="1"/>
  <c r="O54" i="1"/>
  <c r="N54" i="1"/>
  <c r="O77" i="1"/>
  <c r="N77" i="1"/>
  <c r="O85" i="1"/>
  <c r="N85" i="1"/>
  <c r="N92" i="1"/>
  <c r="O92" i="1"/>
  <c r="N103" i="1"/>
  <c r="O103" i="1"/>
  <c r="N112" i="1"/>
  <c r="O112" i="1"/>
  <c r="O129" i="1"/>
  <c r="N129" i="1"/>
  <c r="N5" i="1"/>
  <c r="O5" i="1"/>
  <c r="N13" i="1"/>
  <c r="O13" i="1"/>
  <c r="N46" i="1"/>
  <c r="O46" i="1"/>
  <c r="O65" i="1"/>
  <c r="N65" i="1"/>
  <c r="O78" i="1"/>
  <c r="N78" i="1"/>
  <c r="O86" i="1"/>
  <c r="N86" i="1"/>
  <c r="N97" i="1"/>
  <c r="O97" i="1"/>
  <c r="N113" i="1"/>
  <c r="O113" i="1"/>
  <c r="O122" i="1"/>
  <c r="N122" i="1"/>
  <c r="O130" i="1"/>
  <c r="N130" i="1"/>
  <c r="N90" i="1"/>
  <c r="O90" i="1"/>
  <c r="N98" i="1"/>
  <c r="O98" i="1"/>
  <c r="N110" i="1"/>
  <c r="O110" i="1"/>
  <c r="N118" i="1"/>
  <c r="O118" i="1"/>
  <c r="O127" i="1"/>
  <c r="N127" i="1"/>
  <c r="P99" i="1"/>
  <c r="O61" i="1"/>
  <c r="N61" i="1"/>
  <c r="O80" i="1"/>
  <c r="N80" i="1"/>
  <c r="N95" i="1"/>
  <c r="O95" i="1"/>
  <c r="Q109" i="1"/>
  <c r="Q99" i="1"/>
  <c r="N38" i="1"/>
  <c r="O38" i="1"/>
  <c r="P56" i="1"/>
  <c r="O72" i="1"/>
  <c r="N72" i="1"/>
  <c r="O124" i="1"/>
  <c r="N124" i="1"/>
  <c r="P108" i="1"/>
  <c r="P14" i="1"/>
  <c r="N11" i="1"/>
  <c r="O11" i="1"/>
  <c r="N20" i="1"/>
  <c r="O20" i="1"/>
  <c r="N28" i="1"/>
  <c r="O28" i="1"/>
  <c r="O49" i="1"/>
  <c r="N49" i="1"/>
  <c r="O57" i="1"/>
  <c r="N57" i="1"/>
  <c r="O84" i="1"/>
  <c r="N84" i="1"/>
  <c r="N111" i="1"/>
  <c r="O111" i="1"/>
  <c r="N115" i="1"/>
  <c r="O115" i="1"/>
  <c r="N21" i="1"/>
  <c r="O21" i="1"/>
  <c r="N29" i="1"/>
  <c r="O29" i="1"/>
  <c r="O50" i="1"/>
  <c r="N50" i="1"/>
  <c r="O58" i="1"/>
  <c r="N58" i="1"/>
  <c r="O69" i="1"/>
  <c r="N69" i="1"/>
  <c r="O81" i="1"/>
  <c r="N81" i="1"/>
  <c r="N89" i="1"/>
  <c r="O89" i="1"/>
  <c r="N96" i="1"/>
  <c r="O96" i="1"/>
  <c r="N116" i="1"/>
  <c r="O116" i="1"/>
  <c r="N9" i="1"/>
  <c r="O9" i="1"/>
  <c r="P73" i="1"/>
  <c r="O82" i="1"/>
  <c r="N82" i="1"/>
  <c r="N93" i="1"/>
  <c r="O93" i="1"/>
  <c r="N104" i="1"/>
  <c r="O104" i="1"/>
  <c r="N117" i="1"/>
  <c r="O117" i="1"/>
  <c r="O126" i="1"/>
  <c r="N126" i="1"/>
  <c r="N37" i="1"/>
  <c r="O37" i="1"/>
  <c r="O66" i="1"/>
  <c r="N66" i="1"/>
  <c r="N94" i="1"/>
  <c r="O94" i="1"/>
  <c r="N105" i="1"/>
  <c r="O105" i="1"/>
  <c r="N114" i="1"/>
  <c r="O114" i="1"/>
  <c r="P101" i="1"/>
  <c r="O63" i="1"/>
  <c r="N63" i="1"/>
  <c r="N22" i="1"/>
  <c r="O22" i="1"/>
  <c r="N36" i="1"/>
  <c r="O36" i="1"/>
  <c r="O55" i="1"/>
  <c r="N55" i="1"/>
  <c r="O74" i="1"/>
  <c r="N74" i="1"/>
  <c r="N10" i="1"/>
  <c r="O10" i="1"/>
  <c r="N23" i="1"/>
  <c r="O23" i="1"/>
  <c r="N31" i="1"/>
  <c r="O31" i="1"/>
  <c r="N47" i="1"/>
  <c r="O47" i="1"/>
  <c r="O60" i="1"/>
  <c r="N60" i="1"/>
  <c r="O71" i="1"/>
  <c r="N71" i="1"/>
  <c r="O79" i="1"/>
  <c r="N79" i="1"/>
  <c r="O121" i="1"/>
  <c r="N121" i="1"/>
  <c r="P30" i="1"/>
  <c r="P35" i="1"/>
  <c r="N16" i="1"/>
  <c r="O16" i="1"/>
  <c r="N24" i="1"/>
  <c r="O24" i="1"/>
  <c r="N33" i="1"/>
  <c r="O33" i="1"/>
  <c r="N42" i="1"/>
  <c r="O42" i="1"/>
  <c r="O68" i="1"/>
  <c r="N68" i="1"/>
  <c r="O76" i="1"/>
  <c r="N76" i="1"/>
  <c r="N91" i="1"/>
  <c r="O91" i="1"/>
  <c r="N119" i="1"/>
  <c r="O119" i="1"/>
  <c r="O128" i="1"/>
  <c r="N128" i="1"/>
  <c r="O125" i="1"/>
  <c r="N125" i="1"/>
  <c r="O4" i="1"/>
  <c r="N12" i="1"/>
  <c r="O12" i="1"/>
  <c r="N39" i="1"/>
  <c r="O39" i="1"/>
  <c r="N107" i="1"/>
  <c r="O107" i="1"/>
  <c r="N18" i="1"/>
  <c r="O18" i="1"/>
  <c r="N26" i="1"/>
  <c r="O26" i="1"/>
  <c r="N40" i="1"/>
  <c r="O40" i="1"/>
  <c r="O51" i="1"/>
  <c r="N51" i="1"/>
  <c r="O59" i="1"/>
  <c r="N59" i="1"/>
  <c r="O70" i="1"/>
  <c r="N70" i="1"/>
  <c r="P87" i="1"/>
  <c r="N6" i="1"/>
  <c r="O6" i="1"/>
  <c r="N19" i="1"/>
  <c r="O19" i="1"/>
  <c r="N27" i="1"/>
  <c r="O27" i="1"/>
  <c r="O52" i="1"/>
  <c r="N52" i="1"/>
  <c r="O75" i="1"/>
  <c r="N75" i="1"/>
  <c r="O83" i="1"/>
  <c r="N83" i="1"/>
  <c r="O123" i="1"/>
  <c r="N123" i="1"/>
  <c r="O131" i="1"/>
  <c r="N131" i="1"/>
  <c r="P133" i="1" l="1"/>
  <c r="O34" i="2"/>
  <c r="N34" i="2"/>
  <c r="O19" i="2"/>
  <c r="N19" i="2"/>
  <c r="O50" i="2"/>
  <c r="N50" i="2"/>
  <c r="Q102" i="2"/>
  <c r="K102" i="2"/>
  <c r="N11" i="2"/>
  <c r="O11" i="2"/>
  <c r="O27" i="2"/>
  <c r="N27" i="2"/>
  <c r="O46" i="2"/>
  <c r="N46" i="2"/>
  <c r="O101" i="2"/>
  <c r="N101" i="2"/>
  <c r="N33" i="2"/>
  <c r="O33" i="2"/>
  <c r="N17" i="2"/>
  <c r="O17" i="2"/>
  <c r="O112" i="2"/>
  <c r="N112" i="2"/>
  <c r="N14" i="2"/>
  <c r="O14" i="2"/>
  <c r="O100" i="2"/>
  <c r="N100" i="2"/>
  <c r="O23" i="2"/>
  <c r="N23" i="2"/>
  <c r="O47" i="2"/>
  <c r="N47" i="2"/>
  <c r="N132" i="2"/>
  <c r="O132" i="2"/>
  <c r="P41" i="2"/>
  <c r="O42" i="2"/>
  <c r="N42" i="2"/>
  <c r="K98" i="2"/>
  <c r="P98" i="2"/>
  <c r="P30" i="2"/>
  <c r="K30" i="2"/>
  <c r="O116" i="2"/>
  <c r="N116" i="2"/>
  <c r="O128" i="2"/>
  <c r="N128" i="2"/>
  <c r="Q35" i="2"/>
  <c r="K35" i="2"/>
  <c r="P56" i="2"/>
  <c r="K56" i="2"/>
  <c r="O111" i="2"/>
  <c r="N111" i="2"/>
  <c r="O108" i="2"/>
  <c r="N108" i="2"/>
  <c r="O127" i="2"/>
  <c r="N127" i="2"/>
  <c r="O99" i="2"/>
  <c r="N99" i="2"/>
  <c r="O21" i="2"/>
  <c r="N21" i="2"/>
  <c r="O38" i="2"/>
  <c r="N38" i="2"/>
  <c r="Q35" i="1"/>
  <c r="N108" i="1"/>
  <c r="O108" i="1"/>
  <c r="O73" i="1"/>
  <c r="N73" i="1"/>
  <c r="N14" i="1"/>
  <c r="O14" i="1"/>
  <c r="P109" i="1"/>
  <c r="N30" i="1"/>
  <c r="O30" i="1"/>
  <c r="O132" i="1"/>
  <c r="N132" i="1"/>
  <c r="O87" i="1"/>
  <c r="N87" i="1"/>
  <c r="P41" i="1"/>
  <c r="N101" i="1"/>
  <c r="O101" i="1"/>
  <c r="N102" i="1"/>
  <c r="O102" i="1"/>
  <c r="O56" i="1"/>
  <c r="N56" i="1"/>
  <c r="N99" i="1"/>
  <c r="O99" i="1"/>
  <c r="N100" i="1"/>
  <c r="O100" i="1"/>
  <c r="O30" i="2" l="1"/>
  <c r="N30" i="2"/>
  <c r="O102" i="2"/>
  <c r="N102" i="2"/>
  <c r="N35" i="2"/>
  <c r="O35" i="2"/>
  <c r="Q41" i="2"/>
  <c r="K41" i="2"/>
  <c r="N56" i="2"/>
  <c r="O56" i="2"/>
  <c r="O98" i="2"/>
  <c r="N98" i="2"/>
  <c r="N41" i="1"/>
  <c r="O41" i="1"/>
  <c r="N109" i="1"/>
  <c r="O109" i="1"/>
  <c r="N35" i="1"/>
  <c r="O35" i="1"/>
  <c r="Q133" i="1"/>
  <c r="Q41" i="1"/>
  <c r="O41" i="2" l="1"/>
  <c r="N41" i="2"/>
  <c r="K133" i="2"/>
  <c r="Q133" i="2"/>
  <c r="O133" i="1"/>
  <c r="N133" i="1"/>
  <c r="O133" i="2" l="1"/>
  <c r="N133" i="2"/>
  <c r="J68" i="6" l="1"/>
  <c r="J121" i="6"/>
  <c r="J102" i="6"/>
  <c r="J100" i="6"/>
  <c r="J97" i="6"/>
  <c r="J95" i="6"/>
  <c r="J93" i="6"/>
  <c r="J91" i="6"/>
  <c r="J90" i="6"/>
  <c r="J86" i="6"/>
  <c r="J84" i="6"/>
  <c r="J82" i="6"/>
  <c r="J80" i="6"/>
  <c r="J78" i="6"/>
  <c r="J76" i="6"/>
  <c r="J72" i="6"/>
  <c r="J70" i="6"/>
  <c r="J67" i="6"/>
  <c r="J64" i="6"/>
  <c r="J61" i="6"/>
  <c r="J59" i="6"/>
  <c r="J55" i="6"/>
  <c r="J53" i="6"/>
  <c r="J51" i="6"/>
  <c r="J48" i="6"/>
  <c r="J46" i="6"/>
  <c r="J40" i="6"/>
  <c r="J38" i="6"/>
  <c r="J36" i="6"/>
  <c r="J11" i="6" l="1"/>
  <c r="J24" i="6"/>
  <c r="J30" i="6"/>
  <c r="J111" i="6"/>
  <c r="J113" i="6"/>
  <c r="J115" i="6"/>
  <c r="J117" i="6"/>
  <c r="J119" i="6"/>
  <c r="J122" i="6"/>
  <c r="J124" i="6"/>
  <c r="J126" i="6"/>
  <c r="J127" i="6"/>
  <c r="J129" i="6"/>
  <c r="J131" i="6"/>
  <c r="J4" i="6"/>
  <c r="J33" i="6"/>
  <c r="J45" i="6"/>
  <c r="J63" i="6"/>
  <c r="J9" i="6"/>
  <c r="J18" i="6"/>
  <c r="J22" i="6"/>
  <c r="J28" i="6"/>
  <c r="J66" i="6"/>
  <c r="J69" i="6"/>
  <c r="J71" i="6"/>
  <c r="J73" i="6"/>
  <c r="J75" i="6"/>
  <c r="J77" i="6"/>
  <c r="J79" i="6"/>
  <c r="J81" i="6"/>
  <c r="J92" i="6"/>
  <c r="J94" i="6"/>
  <c r="J96" i="6"/>
  <c r="J7" i="6"/>
  <c r="J13" i="6"/>
  <c r="J20" i="6"/>
  <c r="J26" i="6"/>
  <c r="J101" i="6"/>
  <c r="J105" i="6"/>
  <c r="J107" i="6"/>
  <c r="J83" i="6"/>
  <c r="J85" i="6"/>
  <c r="J87" i="6"/>
  <c r="J89" i="6"/>
  <c r="J109" i="6"/>
  <c r="J98" i="6"/>
  <c r="J112" i="6"/>
  <c r="J114" i="6"/>
  <c r="J116" i="6"/>
  <c r="J118" i="6"/>
  <c r="J120" i="6"/>
  <c r="J123" i="6"/>
  <c r="J125" i="6"/>
  <c r="J128" i="6"/>
  <c r="J130" i="6"/>
  <c r="J133" i="6"/>
  <c r="J16" i="6"/>
  <c r="J44" i="6"/>
  <c r="J49" i="6"/>
  <c r="J65" i="6"/>
  <c r="J32" i="6"/>
  <c r="J3" i="6"/>
  <c r="J6" i="6"/>
  <c r="J8" i="6"/>
  <c r="J10" i="6"/>
  <c r="J12" i="6"/>
  <c r="J14" i="6"/>
  <c r="J17" i="6"/>
  <c r="J19" i="6"/>
  <c r="J21" i="6"/>
  <c r="J23" i="6"/>
  <c r="J25" i="6"/>
  <c r="J27" i="6"/>
  <c r="J29" i="6"/>
  <c r="J34" i="6"/>
  <c r="J35" i="6"/>
  <c r="J37" i="6"/>
  <c r="J39" i="6"/>
  <c r="J41" i="6"/>
  <c r="J43" i="6"/>
  <c r="J47" i="6"/>
  <c r="J50" i="6"/>
  <c r="J52" i="6"/>
  <c r="J54" i="6"/>
  <c r="J56" i="6"/>
  <c r="J58" i="6"/>
  <c r="J60" i="6"/>
  <c r="J62" i="6"/>
  <c r="J104" i="6"/>
  <c r="J106" i="6"/>
  <c r="J108" i="6"/>
  <c r="J99" i="6"/>
  <c r="J132" i="6" l="1"/>
  <c r="J74" i="6"/>
  <c r="J88" i="6"/>
  <c r="J103" i="6"/>
  <c r="J110" i="6" s="1"/>
  <c r="J42" i="6"/>
  <c r="J31" i="6"/>
  <c r="J15" i="6"/>
  <c r="J57" i="6"/>
</calcChain>
</file>

<file path=xl/sharedStrings.xml><?xml version="1.0" encoding="utf-8"?>
<sst xmlns="http://schemas.openxmlformats.org/spreadsheetml/2006/main" count="2146" uniqueCount="516">
  <si>
    <t>SECTOR</t>
  </si>
  <si>
    <t>NOMBRE_CENTRO</t>
  </si>
  <si>
    <t>CAPITULO</t>
  </si>
  <si>
    <t>ALCAÑIZ</t>
  </si>
  <si>
    <t xml:space="preserve">RESONANCIA MAGNÉTICA                    </t>
  </si>
  <si>
    <t>BARBASTRO</t>
  </si>
  <si>
    <t>CALATAYUD</t>
  </si>
  <si>
    <t>HUESCA</t>
  </si>
  <si>
    <t>TERUEL</t>
  </si>
  <si>
    <t>ZARAGOZA I</t>
  </si>
  <si>
    <t>ZARAGOZA II</t>
  </si>
  <si>
    <t>ZARAGOZA III</t>
  </si>
  <si>
    <t>C.S. ALCAÑIZ</t>
  </si>
  <si>
    <t xml:space="preserve">RESONANCIA MAGNETICA                    </t>
  </si>
  <si>
    <t>C.S. ALCORISA</t>
  </si>
  <si>
    <t>C.S. ANDORRA</t>
  </si>
  <si>
    <t>C.S. CALACEITE</t>
  </si>
  <si>
    <t>C.S. CALANDA</t>
  </si>
  <si>
    <t>C.S. CASPE</t>
  </si>
  <si>
    <t>C.S. HIJAR</t>
  </si>
  <si>
    <t>C.S. MAELLA</t>
  </si>
  <si>
    <t>C.S. MAS DE LAS MATAS</t>
  </si>
  <si>
    <t>C.S. MUNIESA</t>
  </si>
  <si>
    <t>C.S. VALDERROBRES</t>
  </si>
  <si>
    <t>Total ALCAÑIZ</t>
  </si>
  <si>
    <t>C.S ABIEGO</t>
  </si>
  <si>
    <t>C.S AINSA</t>
  </si>
  <si>
    <t>C.S ALBALATE DE CINCA</t>
  </si>
  <si>
    <t>C.S BARBASTRO</t>
  </si>
  <si>
    <t>C.S BENABARRE</t>
  </si>
  <si>
    <t>C.S BINEFAR</t>
  </si>
  <si>
    <t>C.S CASTEJON DE SOS</t>
  </si>
  <si>
    <t>C.S FRAGA</t>
  </si>
  <si>
    <t>C.S GRAUS</t>
  </si>
  <si>
    <t>C.S LAFORTUNADA</t>
  </si>
  <si>
    <t>C.S MEQUINENZA</t>
  </si>
  <si>
    <t>C.S MONZóN RURAL</t>
  </si>
  <si>
    <t>C.S MONZóN URBANO</t>
  </si>
  <si>
    <t>C.S TAMARITE LITERA</t>
  </si>
  <si>
    <t>Total BARBASTRO</t>
  </si>
  <si>
    <t>C.S. ALHAMA DE ARAGÓN</t>
  </si>
  <si>
    <t>C.S. ARIZA</t>
  </si>
  <si>
    <t>C.S. ATECA</t>
  </si>
  <si>
    <t>C.S. CALATAYUD RURAL</t>
  </si>
  <si>
    <t>C.S. CALATAYUD URBANO</t>
  </si>
  <si>
    <t>C.S. DAROCA</t>
  </si>
  <si>
    <t>C.S. ILLUECA</t>
  </si>
  <si>
    <t>C.S. MORATA DE JALÓN</t>
  </si>
  <si>
    <t>C.S. SAVIÑAN</t>
  </si>
  <si>
    <t>C.S. VILLARROYA DE LA SIERRA</t>
  </si>
  <si>
    <t>Total CALATAYUD</t>
  </si>
  <si>
    <t>C.S. ALMUDEVAR</t>
  </si>
  <si>
    <t>C.S. AYERBE</t>
  </si>
  <si>
    <t>C.S. BERDUN</t>
  </si>
  <si>
    <t>C.S. BIESCAS</t>
  </si>
  <si>
    <t>C.S. BROTO</t>
  </si>
  <si>
    <t>C.S. GRAÑEN</t>
  </si>
  <si>
    <t>C.S. HECHO</t>
  </si>
  <si>
    <t>C.S. HUESCA RURAL</t>
  </si>
  <si>
    <t>C.S. JACA</t>
  </si>
  <si>
    <t>C.S. PERPETUO SOCORRO</t>
  </si>
  <si>
    <t>C.S. PIRINEOS</t>
  </si>
  <si>
    <t>C.S. SABIÑÁNIGO</t>
  </si>
  <si>
    <t>C.S. SANTO GRIAL</t>
  </si>
  <si>
    <t>C.S. SARIÑENA</t>
  </si>
  <si>
    <t>Total HUESCA</t>
  </si>
  <si>
    <t>C. S. TERUEL CENTRO</t>
  </si>
  <si>
    <t>C.S.  SANTA EULALIA DEL CAMPO</t>
  </si>
  <si>
    <t>C.S. ALBARRACIN</t>
  </si>
  <si>
    <t>C.S. ALFAMBRA</t>
  </si>
  <si>
    <t>C.S. ALIAGA</t>
  </si>
  <si>
    <t>C.S. CALAMOCHA</t>
  </si>
  <si>
    <t>C.S. CEDRILLAS</t>
  </si>
  <si>
    <t>C.S. CELLA</t>
  </si>
  <si>
    <t>C.S. MONREAL DEL CAMPO</t>
  </si>
  <si>
    <t>C.S. MORA DE RUBIELOS</t>
  </si>
  <si>
    <t>C.S. MOSQUERUELA</t>
  </si>
  <si>
    <t>C.S. SARRION</t>
  </si>
  <si>
    <t>C.S. TERUEL ENSANCHE</t>
  </si>
  <si>
    <t>C.S. UTRILLAS</t>
  </si>
  <si>
    <t>C.S. VILLEL</t>
  </si>
  <si>
    <t>Total TERUEL</t>
  </si>
  <si>
    <t>C.S. ACTUR NORTE</t>
  </si>
  <si>
    <t>C.S. ACTUR OESTE (AMPARO POCH)</t>
  </si>
  <si>
    <t>C.S. ACTUR SUR</t>
  </si>
  <si>
    <t>C.S. ARRABAL</t>
  </si>
  <si>
    <t>C.S. BUJARALOZ</t>
  </si>
  <si>
    <t>C.S. LA JOTA</t>
  </si>
  <si>
    <t>C.S. LUNA</t>
  </si>
  <si>
    <t>C.S. PARQUE GOYA</t>
  </si>
  <si>
    <t>C.S. PICARRAL</t>
  </si>
  <si>
    <t>C.S. SANTA ISABEL</t>
  </si>
  <si>
    <t>C.S. VILLAMAYOR</t>
  </si>
  <si>
    <t>C.S. ZUERA</t>
  </si>
  <si>
    <t>C.S.ALFAJARIN</t>
  </si>
  <si>
    <t>Total ZARAGOZA I</t>
  </si>
  <si>
    <t>C.S. ALMOZARA</t>
  </si>
  <si>
    <t>C.S. CAMPO DE BELCHITE</t>
  </si>
  <si>
    <t>C.S. CASABLANCA</t>
  </si>
  <si>
    <t>C.S. FERNANDO EL CATOLICO</t>
  </si>
  <si>
    <t>C.S. FUENTES DE EBRO</t>
  </si>
  <si>
    <t>C.S. LAS FUENTES NORTE</t>
  </si>
  <si>
    <t>C.S. PARQUE ROMA</t>
  </si>
  <si>
    <t>C.S. PUERTA DEL CARMEN</t>
  </si>
  <si>
    <t>C.S. REBOLERIA</t>
  </si>
  <si>
    <t>C.S. ROMAREDA (SEMINARIO)</t>
  </si>
  <si>
    <t>C.S. SAGASTA MADRE VEDRUNA-MIRAFLORES</t>
  </si>
  <si>
    <t>C.S. SAGASTA-RUISEÑORES</t>
  </si>
  <si>
    <t>C.S. SAN JOSE CENTRO</t>
  </si>
  <si>
    <t>C.S. SAN JOSE NORTE</t>
  </si>
  <si>
    <t>C.S. SAN JOSE SUR</t>
  </si>
  <si>
    <t>C.S. SAN PABLO</t>
  </si>
  <si>
    <t>C.S. SASTAGO</t>
  </si>
  <si>
    <t>C.S. TORRE RAMONA</t>
  </si>
  <si>
    <t>C.S. TORRERO - LA PAZ</t>
  </si>
  <si>
    <t>C.S. VALDESPARTERA</t>
  </si>
  <si>
    <t>C.S. VENECIA</t>
  </si>
  <si>
    <t>Total ZARAGOZA II</t>
  </si>
  <si>
    <t>C.S. ALAGON</t>
  </si>
  <si>
    <t>C.S. BOMBARDA</t>
  </si>
  <si>
    <t>C.S. BORJA</t>
  </si>
  <si>
    <t>C.S. CARIÑENA</t>
  </si>
  <si>
    <t>C.S. CASETAS</t>
  </si>
  <si>
    <t>C.S. DELICIAS NORTE</t>
  </si>
  <si>
    <t>C.S. DELICIAS SUR</t>
  </si>
  <si>
    <t>C.S. EJEA DE LOS CABALLEROS</t>
  </si>
  <si>
    <t>C.S. EPILA</t>
  </si>
  <si>
    <t>C.S. GALLUR</t>
  </si>
  <si>
    <t>C.S. HERRERA DE LOS NAVARROS</t>
  </si>
  <si>
    <t>C.S. LA ALMUNIA</t>
  </si>
  <si>
    <t>C.S. MARIA DE HUERVA</t>
  </si>
  <si>
    <t>C.S. MIRALBUENO</t>
  </si>
  <si>
    <t>C.S. OLIVER</t>
  </si>
  <si>
    <t>C.S. SADABA</t>
  </si>
  <si>
    <t>C.S. TARAZONA</t>
  </si>
  <si>
    <t>C.S. TAUSTE</t>
  </si>
  <si>
    <t>C.S. UNIVERSITAS</t>
  </si>
  <si>
    <t>C.S. UTEBO</t>
  </si>
  <si>
    <t>C.S. VALDEFIERRO</t>
  </si>
  <si>
    <t>Total ZARAGOZA III</t>
  </si>
  <si>
    <t>Total general</t>
  </si>
  <si>
    <t xml:space="preserve">ECOGRAFIAS                              </t>
  </si>
  <si>
    <t>C.S. CANTAVIEJA</t>
  </si>
  <si>
    <t>C.S BERBEGAL</t>
  </si>
  <si>
    <t xml:space="preserve">TOMOGRAFIA COMPUTAR.                    </t>
  </si>
  <si>
    <t>Zaragoza II agosto</t>
  </si>
  <si>
    <t>Zaragoza III agosto</t>
  </si>
  <si>
    <t>Zaragoza I agosto</t>
  </si>
  <si>
    <t>Teruel agosto</t>
  </si>
  <si>
    <t>Huesca agosto</t>
  </si>
  <si>
    <t>Calatayud agosto</t>
  </si>
  <si>
    <t>Barbastro agosto</t>
  </si>
  <si>
    <t>Alcañiz agosto</t>
  </si>
  <si>
    <t>CODIGO_CAPITULO</t>
  </si>
  <si>
    <t>DETERMINACION</t>
  </si>
  <si>
    <t xml:space="preserve">RAD     </t>
  </si>
  <si>
    <t xml:space="preserve">RM de Columna cervical sc                                   </t>
  </si>
  <si>
    <t xml:space="preserve">RM de Columna lumbar sc                                     </t>
  </si>
  <si>
    <t xml:space="preserve">RM de Hombro                                                </t>
  </si>
  <si>
    <t xml:space="preserve">RM de Rodilla                                               </t>
  </si>
  <si>
    <t>RAD00010</t>
  </si>
  <si>
    <t xml:space="preserve">TORAX-ABDOMEN                           </t>
  </si>
  <si>
    <t xml:space="preserve">Abdomen simple AP                                           </t>
  </si>
  <si>
    <t xml:space="preserve">Tórax PA-Lat                                                </t>
  </si>
  <si>
    <t>RAD00011</t>
  </si>
  <si>
    <t xml:space="preserve">CRANEO/CARA/CUELLO                      </t>
  </si>
  <si>
    <t xml:space="preserve">Art. Temporomandibular (BA/BC)                              </t>
  </si>
  <si>
    <t xml:space="preserve">Cavum Radiografía lat                                       </t>
  </si>
  <si>
    <t xml:space="preserve">Cavum radiografía lat                                       </t>
  </si>
  <si>
    <t xml:space="preserve">Cavum radiografía lat.                                      </t>
  </si>
  <si>
    <t xml:space="preserve">Craneo AP-Lat                                               </t>
  </si>
  <si>
    <t xml:space="preserve">Huesos propios nariz                                        </t>
  </si>
  <si>
    <t xml:space="preserve">Ortopantomografía                                           </t>
  </si>
  <si>
    <t xml:space="preserve">Ortopantomografia                                           </t>
  </si>
  <si>
    <t xml:space="preserve">Senos paranasales                                           </t>
  </si>
  <si>
    <t>RAD00012</t>
  </si>
  <si>
    <t xml:space="preserve">OSEA DEL TRONCO                         </t>
  </si>
  <si>
    <t xml:space="preserve">Art. Esterno clavicular                                     </t>
  </si>
  <si>
    <t xml:space="preserve">Cadera AP                                                   </t>
  </si>
  <si>
    <t xml:space="preserve">Cadera AP-axial                                             </t>
  </si>
  <si>
    <t xml:space="preserve">Charnela dorso-lumbar                                       </t>
  </si>
  <si>
    <t xml:space="preserve">Charnela dorso lumbar                                       </t>
  </si>
  <si>
    <t xml:space="preserve">Clavícula                                                   </t>
  </si>
  <si>
    <t xml:space="preserve">Columna cervical AP-Lat                                     </t>
  </si>
  <si>
    <t xml:space="preserve">Columna dorsal AP-Lat                                       </t>
  </si>
  <si>
    <t xml:space="preserve">Columna lumbosacra AP-Lat                                   </t>
  </si>
  <si>
    <t xml:space="preserve">Columna lumbosacra AP-Latyobli                              </t>
  </si>
  <si>
    <t xml:space="preserve">Columna lumbosacra AP-latyobli                              </t>
  </si>
  <si>
    <t xml:space="preserve">Columna total 1P                                            </t>
  </si>
  <si>
    <t xml:space="preserve">Columna total biped AP/Lat                                  </t>
  </si>
  <si>
    <t xml:space="preserve">Columna total biped AP-Lat                                  </t>
  </si>
  <si>
    <t xml:space="preserve">Columna total biped AP-L                                    </t>
  </si>
  <si>
    <t xml:space="preserve">Escápula                                                    </t>
  </si>
  <si>
    <t xml:space="preserve">Esternón                                                    </t>
  </si>
  <si>
    <t xml:space="preserve">Parrilla costal                                             </t>
  </si>
  <si>
    <t xml:space="preserve">Pelvis AP                                                   </t>
  </si>
  <si>
    <t xml:space="preserve">Sacrocoxis AP-Lat                                           </t>
  </si>
  <si>
    <t xml:space="preserve">Sacrocoxis AP/Lat                                           </t>
  </si>
  <si>
    <t xml:space="preserve">Sacroiliacas PA                                             </t>
  </si>
  <si>
    <t>RAD00013</t>
  </si>
  <si>
    <t xml:space="preserve">OSEA EXTREMIDADES                       </t>
  </si>
  <si>
    <t xml:space="preserve">Antebrazo AP-Lat                                            </t>
  </si>
  <si>
    <t xml:space="preserve">Calcáneo Lat-Axial                                          </t>
  </si>
  <si>
    <t xml:space="preserve">Codo AP-Lat                                                 </t>
  </si>
  <si>
    <t xml:space="preserve">Dedos mano AP-Lat                                           </t>
  </si>
  <si>
    <t xml:space="preserve">Edad ósea &gt;2 a                                              </t>
  </si>
  <si>
    <t xml:space="preserve">Edad ósea &gt; 2 a                                             </t>
  </si>
  <si>
    <t xml:space="preserve">Fémur AP-Lat                                                </t>
  </si>
  <si>
    <t xml:space="preserve">Hombro AP-axial                                             </t>
  </si>
  <si>
    <t xml:space="preserve">Hombro desfiladero subacromial                              </t>
  </si>
  <si>
    <t xml:space="preserve">Hombros (ambos) 2P                                          </t>
  </si>
  <si>
    <t xml:space="preserve">Hombros (ambos) 2 P                                         </t>
  </si>
  <si>
    <t xml:space="preserve">Húmero AP-Lat                                               </t>
  </si>
  <si>
    <t xml:space="preserve">Mano PA-oblicua                                             </t>
  </si>
  <si>
    <t xml:space="preserve">Mano PA-oblícua                                             </t>
  </si>
  <si>
    <t xml:space="preserve">Manos 1P                                                    </t>
  </si>
  <si>
    <t xml:space="preserve">Mensuración de miembros                                     </t>
  </si>
  <si>
    <t xml:space="preserve">Muñeca AP-L                                                 </t>
  </si>
  <si>
    <t xml:space="preserve">Muñeca AP-Lat                                               </t>
  </si>
  <si>
    <t xml:space="preserve">Muñeca escafoides                                           </t>
  </si>
  <si>
    <t xml:space="preserve">Pie (ambos) AP-oblicuas                                     </t>
  </si>
  <si>
    <t xml:space="preserve">Pie (ambos) AP-oblicua                                      </t>
  </si>
  <si>
    <t xml:space="preserve">Pie (ambos) AP y oblicua                                    </t>
  </si>
  <si>
    <t xml:space="preserve">Pie AP-oblicua                                              </t>
  </si>
  <si>
    <t xml:space="preserve">Pies (ambos) AP                                             </t>
  </si>
  <si>
    <t xml:space="preserve">Pies (ambos) AP-oblicuas                                    </t>
  </si>
  <si>
    <t xml:space="preserve">Pies en carga                                               </t>
  </si>
  <si>
    <t xml:space="preserve">Rodilla AP-Lat                                              </t>
  </si>
  <si>
    <t xml:space="preserve">Rodilla AP-Lat-axial                                        </t>
  </si>
  <si>
    <t xml:space="preserve">Rodilla AP-lat-axial                                        </t>
  </si>
  <si>
    <t xml:space="preserve">Tibia y peroné AP-Lat                                       </t>
  </si>
  <si>
    <t xml:space="preserve">Tibia y peroné AP/Lat                                       </t>
  </si>
  <si>
    <t xml:space="preserve">Tobillo AP-Lat                                              </t>
  </si>
  <si>
    <t>RAD00014</t>
  </si>
  <si>
    <t xml:space="preserve">DIGESTIVA                               </t>
  </si>
  <si>
    <t xml:space="preserve">Enema opaco                                                 </t>
  </si>
  <si>
    <t xml:space="preserve">Esófago                                                     </t>
  </si>
  <si>
    <t xml:space="preserve">Esófago gastroduodenal                                      </t>
  </si>
  <si>
    <t xml:space="preserve">Gastroduodenal con tránsito in                              </t>
  </si>
  <si>
    <t xml:space="preserve">Gastroduodenal con tránsito                                 </t>
  </si>
  <si>
    <t xml:space="preserve">Tránsito intestinal                                         </t>
  </si>
  <si>
    <t>RAD00015</t>
  </si>
  <si>
    <t xml:space="preserve">GENITOURINARIA                          </t>
  </si>
  <si>
    <t xml:space="preserve">Cistouretrografía micc,retrog,                              </t>
  </si>
  <si>
    <t xml:space="preserve">Urigrafía i.v.                                              </t>
  </si>
  <si>
    <t>RAD00016</t>
  </si>
  <si>
    <t xml:space="preserve">ECO Abdomen completo (digestiv                              </t>
  </si>
  <si>
    <t xml:space="preserve">ECO Abdómino-pélvica (ginecolo                              </t>
  </si>
  <si>
    <t xml:space="preserve">ECO Abdómino-pélvica (ginecoló                              </t>
  </si>
  <si>
    <t xml:space="preserve">ECO Abdomino-pélvica (ginecoló                              </t>
  </si>
  <si>
    <t xml:space="preserve">ECO Articular                                               </t>
  </si>
  <si>
    <t xml:space="preserve">ECO Cadera neonatal                                         </t>
  </si>
  <si>
    <t xml:space="preserve">ECO Cuello (tiroides,parotidas                              </t>
  </si>
  <si>
    <t xml:space="preserve">ECO Cadera Neonatal                                         </t>
  </si>
  <si>
    <t xml:space="preserve">ECO Cuello (tiroides,parótida)                              </t>
  </si>
  <si>
    <t xml:space="preserve">ECO Cuello (Tiroides,parotida)                              </t>
  </si>
  <si>
    <t xml:space="preserve">ECO Cuello (tiroides,parotida)                              </t>
  </si>
  <si>
    <t xml:space="preserve">ECO Cuello (tiroides/parotida)                              </t>
  </si>
  <si>
    <t xml:space="preserve">ECO Cuello (Tiroides/parotida)                              </t>
  </si>
  <si>
    <t xml:space="preserve">ECO de Aparato Urinario                                     </t>
  </si>
  <si>
    <t xml:space="preserve">ECO de aparato urinario                                     </t>
  </si>
  <si>
    <t xml:space="preserve">ECO de Aparato urinario                                     </t>
  </si>
  <si>
    <t xml:space="preserve">ECO Mama                                                    </t>
  </si>
  <si>
    <t xml:space="preserve">ECO Partes blandas                                          </t>
  </si>
  <si>
    <t xml:space="preserve">ECO Partes Blandas                                          </t>
  </si>
  <si>
    <t xml:space="preserve">ECO partes blandas                                          </t>
  </si>
  <si>
    <t xml:space="preserve">Ecografía Transfontanelar                                   </t>
  </si>
  <si>
    <t xml:space="preserve">Ecografía transfontanelar                                   </t>
  </si>
  <si>
    <t xml:space="preserve">ECO Transfontanelar                                         </t>
  </si>
  <si>
    <t>RAD00017</t>
  </si>
  <si>
    <t xml:space="preserve">TC Abdomen sc y cc                                          </t>
  </si>
  <si>
    <t xml:space="preserve">TC Cerebro sc                                               </t>
  </si>
  <si>
    <t xml:space="preserve">TC Columna lumbosacra sc                                    </t>
  </si>
  <si>
    <t xml:space="preserve">TC Tórax sc                                                 </t>
  </si>
  <si>
    <t>RAD00018</t>
  </si>
  <si>
    <t xml:space="preserve">DE LA MAMA                              </t>
  </si>
  <si>
    <t xml:space="preserve">Mamografía cribado 2P                                       </t>
  </si>
  <si>
    <t xml:space="preserve">Mamografía diagnóstica bil. 2P                              </t>
  </si>
  <si>
    <t>RAD00019</t>
  </si>
  <si>
    <t xml:space="preserve">VARIOS                                  </t>
  </si>
  <si>
    <t xml:space="preserve">PBA (especificar)                                           </t>
  </si>
  <si>
    <t xml:space="preserve">Tomografía otras (espec)                                    </t>
  </si>
  <si>
    <t>RAD00099</t>
  </si>
  <si>
    <t xml:space="preserve">RM de Columna Cervical sc                                   </t>
  </si>
  <si>
    <t xml:space="preserve">RM de hombro                                                </t>
  </si>
  <si>
    <t xml:space="preserve">RM de rodilla                                               </t>
  </si>
  <si>
    <t>RAD0099</t>
  </si>
  <si>
    <t>RNM</t>
  </si>
  <si>
    <t>RM</t>
  </si>
  <si>
    <t>Total 2016</t>
  </si>
  <si>
    <t>Total 2015</t>
  </si>
  <si>
    <t>MEDICINA FAMILIA 2016</t>
  </si>
  <si>
    <t>PEDIATRIA 2016</t>
  </si>
  <si>
    <t>POBLACIÓN MF 2016</t>
  </si>
  <si>
    <t>POBLACIÓN PD 2016</t>
  </si>
  <si>
    <t>C.S. BAGUENA</t>
  </si>
  <si>
    <t>Tasa MF 2016 (100000h)</t>
  </si>
  <si>
    <t>Tasa PD 2016 (100000h)</t>
  </si>
  <si>
    <t>DETERMINACIONES SOLICITADAS</t>
  </si>
  <si>
    <t>Tasa total 2016</t>
  </si>
  <si>
    <t>Tasa total 2015</t>
  </si>
  <si>
    <t>POBLACIÓN MF 2015</t>
  </si>
  <si>
    <t>POBLACIÓN PD 2015</t>
  </si>
  <si>
    <t>RNM 2016 MF COLUMNA LUMBAR SC</t>
  </si>
  <si>
    <t>RNM 2016 MF COLUMNA CERVICAL SC</t>
  </si>
  <si>
    <t>RNM 2016 MF TOTAL COLUMNA SC</t>
  </si>
  <si>
    <t>TASA RNM 2016 MF C.LUMBAR</t>
  </si>
  <si>
    <t>TASA RNM 2016 MF C. CERVICAL</t>
  </si>
  <si>
    <t>TASA RNM 2016 MF TOTAL TOLUMNA</t>
  </si>
  <si>
    <t>Nº RNM MEDICINA FAMILIA 2016</t>
  </si>
  <si>
    <t>Nº Total RNM 2016</t>
  </si>
  <si>
    <t>Nº Total RNM 2015</t>
  </si>
  <si>
    <t>Tasa total RNM 2015</t>
  </si>
  <si>
    <t>Tasa total RNM 2016</t>
  </si>
  <si>
    <t>Nº RNM PEDIATRIA 2016</t>
  </si>
  <si>
    <t>Nº RNM 2016 MF COLUMNA LUMBAR SC</t>
  </si>
  <si>
    <t>Nº RNM 2016 MF COLUMNA CERVICAL SC</t>
  </si>
  <si>
    <t>Nº RNM 2016 MF TOTAL COLUMNA SC</t>
  </si>
  <si>
    <t>Tasa TOTAL RNM MF 2016</t>
  </si>
  <si>
    <t xml:space="preserve">Tasa TOTAL RNM PD 2016 </t>
  </si>
  <si>
    <t>*TASAS POR 100000H</t>
  </si>
  <si>
    <t>ALCORISA</t>
  </si>
  <si>
    <t>ANDORRA</t>
  </si>
  <si>
    <t>CALACEITE</t>
  </si>
  <si>
    <t>CALANDA</t>
  </si>
  <si>
    <t>CANTAVIEJA</t>
  </si>
  <si>
    <t>CASPE</t>
  </si>
  <si>
    <t>HIJAR</t>
  </si>
  <si>
    <t>MAELLA</t>
  </si>
  <si>
    <t>MAS DE LAS MATAS</t>
  </si>
  <si>
    <t>MUNIESA</t>
  </si>
  <si>
    <t>VALDERROBRES</t>
  </si>
  <si>
    <t/>
  </si>
  <si>
    <t>ABIEGO</t>
  </si>
  <si>
    <t>AINSA</t>
  </si>
  <si>
    <t>ALBALATE DE CINCA</t>
  </si>
  <si>
    <t>BENABARRE</t>
  </si>
  <si>
    <t>BERBEGAL</t>
  </si>
  <si>
    <t>BINEFAR</t>
  </si>
  <si>
    <t>CASTEJON DE SOS</t>
  </si>
  <si>
    <t>FRAGA</t>
  </si>
  <si>
    <t>GRAUS</t>
  </si>
  <si>
    <t>LAFORTUNADA</t>
  </si>
  <si>
    <t>MEQUINENZA</t>
  </si>
  <si>
    <t>MONZON RURAL</t>
  </si>
  <si>
    <t>MONZON URBANA</t>
  </si>
  <si>
    <t>TAMARITE DE LITERA</t>
  </si>
  <si>
    <t>ALHAMA DE ARAGON</t>
  </si>
  <si>
    <t>ARIZA</t>
  </si>
  <si>
    <t>ATECA</t>
  </si>
  <si>
    <t>CALATAYUD RURAL</t>
  </si>
  <si>
    <t>CALATAYUD URBANA</t>
  </si>
  <si>
    <t>DAROCA</t>
  </si>
  <si>
    <t>ILLUECA</t>
  </si>
  <si>
    <t>MORATA DE JALON</t>
  </si>
  <si>
    <t>SABIÑAN</t>
  </si>
  <si>
    <t>VILLARROYA DE LA SIERRA</t>
  </si>
  <si>
    <t>ALMUDEVAR</t>
  </si>
  <si>
    <t>AYERBE</t>
  </si>
  <si>
    <t>BERDUN</t>
  </si>
  <si>
    <t>BIESCAS-VALLE DE TENA</t>
  </si>
  <si>
    <t>BROTO</t>
  </si>
  <si>
    <t>GRAÑEN</t>
  </si>
  <si>
    <t>HECHO</t>
  </si>
  <si>
    <t>HUESCA RURAL</t>
  </si>
  <si>
    <t>JACA</t>
  </si>
  <si>
    <t>HUESCA CAPITAL Nº 1 (PERPETUO SOCORRO)</t>
  </si>
  <si>
    <t>HUESCA CAPITAL Nº 3 (PIRINEOS)</t>
  </si>
  <si>
    <t>SABIÑANIGO</t>
  </si>
  <si>
    <t>HUESCA CAPITAL Nº 2 (SANTO GRIAL)</t>
  </si>
  <si>
    <t>SARIÑENA</t>
  </si>
  <si>
    <t>TERUEL CENTRO</t>
  </si>
  <si>
    <t>SANTA EULALIA DEL CAMPO</t>
  </si>
  <si>
    <t>ALBARRACIN</t>
  </si>
  <si>
    <t>ALFAMBRA</t>
  </si>
  <si>
    <t>ALIAGA</t>
  </si>
  <si>
    <t>BAGUENA</t>
  </si>
  <si>
    <t>CALAMOCHA</t>
  </si>
  <si>
    <t>CEDRILLAS</t>
  </si>
  <si>
    <t>CELLA</t>
  </si>
  <si>
    <t>MONREAL DEL CAMPO</t>
  </si>
  <si>
    <t>MORA DE RUBIELOS</t>
  </si>
  <si>
    <t>MOSQUERUELA</t>
  </si>
  <si>
    <t>SARRION</t>
  </si>
  <si>
    <t>TERUEL ENSANCHE</t>
  </si>
  <si>
    <t>UTRILLAS</t>
  </si>
  <si>
    <t>VILLEL</t>
  </si>
  <si>
    <t>ACTUR NORTE</t>
  </si>
  <si>
    <t>ACTUR OESTE</t>
  </si>
  <si>
    <t>ACTUR SUR</t>
  </si>
  <si>
    <t>ARRABAL</t>
  </si>
  <si>
    <t>BUJARALOZ</t>
  </si>
  <si>
    <t>AVENIDA CATALUÑA</t>
  </si>
  <si>
    <t>LUNA</t>
  </si>
  <si>
    <t>PARQUE GOYA</t>
  </si>
  <si>
    <t>ZALFONADA</t>
  </si>
  <si>
    <t>SANTA ISABEL</t>
  </si>
  <si>
    <t>VILLAMAYOR</t>
  </si>
  <si>
    <t>ZUERA</t>
  </si>
  <si>
    <t>ALFAJARIN</t>
  </si>
  <si>
    <t>ALMOZARA</t>
  </si>
  <si>
    <t>CAMPO DE BELCHITE</t>
  </si>
  <si>
    <t>CASABLANCA</t>
  </si>
  <si>
    <t>FERNANDO EL CATOLICO</t>
  </si>
  <si>
    <t>FUENTES DE EBRO</t>
  </si>
  <si>
    <t>LAS FUENTES NORTE</t>
  </si>
  <si>
    <t>HERNAN CORTES</t>
  </si>
  <si>
    <t>INDEPENDENCIA</t>
  </si>
  <si>
    <t>REBOLERIA</t>
  </si>
  <si>
    <t>ROMAREDA - SEMINARIO</t>
  </si>
  <si>
    <t>MADRE VEDRUNA-MIRAFLORES</t>
  </si>
  <si>
    <t>SAGASTA-RUISEÑORES</t>
  </si>
  <si>
    <t>SAN JOSE CENTRO</t>
  </si>
  <si>
    <t>SAN JOSE NORTE</t>
  </si>
  <si>
    <t>SAN JOSE SUR</t>
  </si>
  <si>
    <t>SAN PABLO</t>
  </si>
  <si>
    <t>SASTAGO</t>
  </si>
  <si>
    <t>TORRE RAMONA</t>
  </si>
  <si>
    <t>TORRERO LA PAZ</t>
  </si>
  <si>
    <t>VALDESPARTERA-MONTECANAL</t>
  </si>
  <si>
    <t>VENECIA</t>
  </si>
  <si>
    <t>ALAGON</t>
  </si>
  <si>
    <t>BOMBARDA</t>
  </si>
  <si>
    <t>BORJA</t>
  </si>
  <si>
    <t>CARIÑENA</t>
  </si>
  <si>
    <t>CASETAS</t>
  </si>
  <si>
    <t>DELICIAS NORTE</t>
  </si>
  <si>
    <t>DELICIAS SUR</t>
  </si>
  <si>
    <t>EJEA DE LOS CABALLEROS</t>
  </si>
  <si>
    <t>EPILA</t>
  </si>
  <si>
    <t>GALLUR</t>
  </si>
  <si>
    <t>HERRERA DE LOS NAVARROS</t>
  </si>
  <si>
    <t>LA ALMUNIA DE DOÑA GODINA</t>
  </si>
  <si>
    <t>MARIA DE HUERVA</t>
  </si>
  <si>
    <t>MIRALBUENO-GARRAPINILLOS</t>
  </si>
  <si>
    <t>OLIVER</t>
  </si>
  <si>
    <t>SADABA</t>
  </si>
  <si>
    <t>TARAZONA</t>
  </si>
  <si>
    <t>TAUSTE</t>
  </si>
  <si>
    <t>UNIVERSITAS</t>
  </si>
  <si>
    <t>UTEBO</t>
  </si>
  <si>
    <t>VALDEFIERRO</t>
  </si>
  <si>
    <t>total Rx mf 2016</t>
  </si>
  <si>
    <t>total Rx ped 2016</t>
  </si>
  <si>
    <t>tasa total MF 2016</t>
  </si>
  <si>
    <t>tasa total PED 2016</t>
  </si>
  <si>
    <t>Total 2017</t>
  </si>
  <si>
    <t>C.S. SOS DEL REY CATOLICO</t>
  </si>
  <si>
    <t>Tasa total 2017</t>
  </si>
  <si>
    <t>MEDICINA FAMILIA 2017</t>
  </si>
  <si>
    <t>PEDIATRIA 2017</t>
  </si>
  <si>
    <t>POBLACIÓN MF 2017</t>
  </si>
  <si>
    <t>POBLACION PD 2017</t>
  </si>
  <si>
    <t>SOS DEL REY CATOLICO</t>
  </si>
  <si>
    <t>TASA MF 2017 (100000H)</t>
  </si>
  <si>
    <t>TASA PD 2017 (100000H)</t>
  </si>
  <si>
    <t>TOTAL 2017</t>
  </si>
  <si>
    <t>RNM 2017 MF COLUMNA LUMBAR SC</t>
  </si>
  <si>
    <t>RNM 2017 MF COLUMNA CERVICAL SC</t>
  </si>
  <si>
    <t>RNM 2017 MF TOTAL COLUMNA SC</t>
  </si>
  <si>
    <t>TASA RNM 2017 MF C.LUMBAR</t>
  </si>
  <si>
    <t>TASA RNM 2017 MF C. CERVICAL</t>
  </si>
  <si>
    <t>TASA RNM 2017 MF TOTAL TOLUMNA</t>
  </si>
  <si>
    <t xml:space="preserve">Fecha elaboración: </t>
  </si>
  <si>
    <t>Dirección General de Asistencia Sanitaria</t>
  </si>
  <si>
    <t xml:space="preserve">Fuente de información: </t>
  </si>
  <si>
    <t xml:space="preserve">Solicitudes a Rx extraidas de OMIAP. </t>
  </si>
  <si>
    <t>Indicadores</t>
  </si>
  <si>
    <t>nº Total 2017</t>
  </si>
  <si>
    <t>nº Total 2016</t>
  </si>
  <si>
    <t>nº Total 2015</t>
  </si>
  <si>
    <t>Calculados para el total de TC, ECO, RNM y específicamente para RNM cervical, total columna y columna lumbar</t>
  </si>
  <si>
    <t xml:space="preserve">Desagregación: ZBS, Sector y Total Aragón. </t>
  </si>
  <si>
    <t>POBLACIÓN MF 2018</t>
  </si>
  <si>
    <t>POBLACION PD 2018</t>
  </si>
  <si>
    <t>PORCENTAJE DE SOLICITUDES RESPECTO AL TOTAL DEL AÑO ANTERIOR</t>
  </si>
  <si>
    <t>nº Total 2018</t>
  </si>
  <si>
    <t>Nº MEDICINA FAMILIA 2018</t>
  </si>
  <si>
    <t>Nº PEDIATRIA 2018</t>
  </si>
  <si>
    <t>Tasa total 2018</t>
  </si>
  <si>
    <t>TASA MF 2018(100000H)</t>
  </si>
  <si>
    <t>TASA PD 2018 (100000H)</t>
  </si>
  <si>
    <t>MEDICINA FAMILIA 2018</t>
  </si>
  <si>
    <t>PEDIATRIA 2018</t>
  </si>
  <si>
    <t>TASA RNM 2018 MF C.LUMBAR</t>
  </si>
  <si>
    <t>TASA RNM 2018 MF C. CERVICAL</t>
  </si>
  <si>
    <t>TASA RNM 2018 MF TOTAL TOLUMNA</t>
  </si>
  <si>
    <t>RNM 2018 MF C.LUMBAR</t>
  </si>
  <si>
    <t>RNM 2018 MF C. CERVICAL</t>
  </si>
  <si>
    <t>RNM 2018 MF TOTAL TOLUMNA</t>
  </si>
  <si>
    <t>nº Total  2018</t>
  </si>
  <si>
    <t>Nº MEDICINA FAMILIA  2018</t>
  </si>
  <si>
    <t>Nº PEDIATRIA  2018</t>
  </si>
  <si>
    <t>TASA PD  2018 (100000H)</t>
  </si>
  <si>
    <t>POBLACIÓN MF JUNIO 2019</t>
  </si>
  <si>
    <t>POBLACIÓN PED JUNIO 2019</t>
  </si>
  <si>
    <t>Nº PEDIATRIA 1SEM 2019</t>
  </si>
  <si>
    <t>Nº MEDICINA FAMILIA 1 SEM 2019</t>
  </si>
  <si>
    <t>Nº TOTAL 1SEM 2019</t>
  </si>
  <si>
    <t>TASA TOTAL 1SEM 2019 (100000H)</t>
  </si>
  <si>
    <t>TASA MEDICINA FAMILIA 1SEM 2019(100000H)</t>
  </si>
  <si>
    <t>TASA PEDIATRIA 1SEM 2019 (100000H)</t>
  </si>
  <si>
    <t>RNM 1 sem 2019  MF C. CERVICAL</t>
  </si>
  <si>
    <t>RNM 1 sem 2019 MF TOTAL TOLUMNA</t>
  </si>
  <si>
    <t>TASA RNM 1sem 2019 MF C.LUMBAR</t>
  </si>
  <si>
    <t>TASA RNM 1 sem 2019  MF C. CERVICAL</t>
  </si>
  <si>
    <t>TASA RNM 1 sem 2019 MF TOTAL TOLUMNA</t>
  </si>
  <si>
    <t xml:space="preserve">C.S. BAGUENA  </t>
  </si>
  <si>
    <t>POBLACION JUNIO 2019</t>
  </si>
  <si>
    <t>nº Total primer semestre 2019</t>
  </si>
  <si>
    <t>nº solicitudes MEDICINA FAMILIA primer semestre 2019</t>
  </si>
  <si>
    <t>Tasa totalprimer semestre 2019(100000H)</t>
  </si>
  <si>
    <t>TASA MF primer semestre 2019 (100000H)</t>
  </si>
  <si>
    <t>TASA PD primer semestre 2019 (100000H)</t>
  </si>
  <si>
    <t>Se añaden los datos anuales del año 2018, 2017, 2016 y 2015</t>
  </si>
  <si>
    <t>nº solicitudes PEDIATRIA primer semestre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</si>
</sst>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4" borderId="1" xfId="0" applyFill="1" applyBorder="1"/>
    <xf numFmtId="0" fontId="0" fillId="5" borderId="1" xfId="0" applyFill="1" applyBorder="1"/>
    <xf numFmtId="0" fontId="0" fillId="5" borderId="11" xfId="0" applyFill="1" applyBorder="1"/>
    <xf numFmtId="0" fontId="0" fillId="3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 applyBorder="1"/>
    <xf numFmtId="0" fontId="2" fillId="0" borderId="0" xfId="0" applyFont="1" applyBorder="1"/>
    <xf numFmtId="0" fontId="3" fillId="2" borderId="0" xfId="0" applyFont="1" applyFill="1"/>
    <xf numFmtId="0" fontId="3" fillId="0" borderId="0" xfId="0" applyFont="1"/>
    <xf numFmtId="0" fontId="0" fillId="0" borderId="22" xfId="0" applyNumberFormat="1" applyBorder="1"/>
    <xf numFmtId="164" fontId="2" fillId="0" borderId="0" xfId="0" applyNumberFormat="1" applyFont="1"/>
    <xf numFmtId="164" fontId="0" fillId="0" borderId="0" xfId="0" applyNumberFormat="1"/>
    <xf numFmtId="0" fontId="2" fillId="0" borderId="22" xfId="0" applyNumberFormat="1" applyFont="1" applyBorder="1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3" borderId="0" xfId="0" applyNumberFormat="1" applyFont="1" applyFill="1" applyBorder="1" applyAlignment="1">
      <alignment wrapText="1"/>
    </xf>
    <xf numFmtId="164" fontId="0" fillId="0" borderId="0" xfId="0" applyNumberFormat="1" applyBorder="1"/>
    <xf numFmtId="164" fontId="2" fillId="3" borderId="0" xfId="0" applyNumberFormat="1" applyFont="1" applyFill="1" applyAlignment="1">
      <alignment horizontal="center"/>
    </xf>
    <xf numFmtId="164" fontId="0" fillId="0" borderId="0" xfId="0" applyNumberFormat="1" applyFill="1" applyBorder="1"/>
    <xf numFmtId="164" fontId="2" fillId="0" borderId="0" xfId="0" applyNumberFormat="1" applyFont="1" applyBorder="1"/>
    <xf numFmtId="164" fontId="0" fillId="2" borderId="0" xfId="0" applyNumberFormat="1" applyFill="1"/>
    <xf numFmtId="0" fontId="0" fillId="2" borderId="0" xfId="0" applyFill="1" applyBorder="1"/>
    <xf numFmtId="0" fontId="0" fillId="0" borderId="23" xfId="0" applyNumberFormat="1" applyBorder="1"/>
    <xf numFmtId="0" fontId="0" fillId="0" borderId="0" xfId="0" applyNumberFormat="1"/>
    <xf numFmtId="0" fontId="0" fillId="0" borderId="7" xfId="0" applyNumberFormat="1" applyBorder="1"/>
    <xf numFmtId="0" fontId="2" fillId="7" borderId="0" xfId="0" applyFont="1" applyFill="1" applyAlignment="1">
      <alignment wrapText="1"/>
    </xf>
    <xf numFmtId="164" fontId="2" fillId="7" borderId="0" xfId="0" applyNumberFormat="1" applyFont="1" applyFill="1" applyBorder="1" applyAlignment="1">
      <alignment wrapText="1"/>
    </xf>
    <xf numFmtId="0" fontId="2" fillId="8" borderId="0" xfId="0" applyFont="1" applyFill="1" applyAlignment="1">
      <alignment wrapText="1"/>
    </xf>
    <xf numFmtId="164" fontId="2" fillId="8" borderId="0" xfId="0" applyNumberFormat="1" applyFont="1" applyFill="1" applyBorder="1" applyAlignment="1">
      <alignment wrapText="1"/>
    </xf>
    <xf numFmtId="0" fontId="3" fillId="0" borderId="18" xfId="0" applyFont="1" applyBorder="1"/>
    <xf numFmtId="2" fontId="0" fillId="0" borderId="0" xfId="0" applyNumberFormat="1"/>
    <xf numFmtId="2" fontId="2" fillId="0" borderId="0" xfId="0" applyNumberFormat="1" applyFont="1"/>
    <xf numFmtId="0" fontId="0" fillId="9" borderId="0" xfId="0" applyFill="1" applyBorder="1"/>
    <xf numFmtId="0" fontId="2" fillId="9" borderId="0" xfId="0" applyFont="1" applyFill="1"/>
    <xf numFmtId="0" fontId="0" fillId="9" borderId="0" xfId="0" applyFill="1"/>
    <xf numFmtId="0" fontId="3" fillId="8" borderId="0" xfId="0" applyFont="1" applyFill="1"/>
    <xf numFmtId="164" fontId="0" fillId="10" borderId="0" xfId="0" applyNumberFormat="1" applyFill="1"/>
    <xf numFmtId="0" fontId="0" fillId="0" borderId="0" xfId="0" applyAlignment="1">
      <alignment horizontal="left" indent="1"/>
    </xf>
    <xf numFmtId="14" fontId="0" fillId="0" borderId="0" xfId="0" applyNumberFormat="1"/>
    <xf numFmtId="164" fontId="2" fillId="7" borderId="0" xfId="0" applyNumberFormat="1" applyFont="1" applyFill="1" applyAlignment="1">
      <alignment wrapText="1"/>
    </xf>
    <xf numFmtId="0" fontId="2" fillId="7" borderId="0" xfId="0" applyFont="1" applyFill="1"/>
    <xf numFmtId="164" fontId="2" fillId="7" borderId="0" xfId="0" applyNumberFormat="1" applyFont="1" applyFill="1"/>
    <xf numFmtId="0" fontId="3" fillId="7" borderId="0" xfId="0" applyFont="1" applyFill="1"/>
    <xf numFmtId="0" fontId="0" fillId="7" borderId="0" xfId="0" applyFill="1"/>
    <xf numFmtId="1" fontId="2" fillId="8" borderId="0" xfId="0" applyNumberFormat="1" applyFont="1" applyFill="1" applyBorder="1" applyAlignment="1">
      <alignment wrapText="1"/>
    </xf>
    <xf numFmtId="1" fontId="0" fillId="0" borderId="0" xfId="0" applyNumberFormat="1"/>
    <xf numFmtId="1" fontId="0" fillId="10" borderId="0" xfId="0" applyNumberFormat="1" applyFill="1"/>
    <xf numFmtId="0" fontId="2" fillId="11" borderId="0" xfId="0" applyFont="1" applyFill="1" applyAlignment="1">
      <alignment wrapText="1"/>
    </xf>
    <xf numFmtId="0" fontId="3" fillId="0" borderId="24" xfId="0" applyFont="1" applyBorder="1" applyAlignment="1">
      <alignment horizontal="left"/>
    </xf>
    <xf numFmtId="165" fontId="0" fillId="0" borderId="0" xfId="0" applyNumberFormat="1"/>
    <xf numFmtId="165" fontId="2" fillId="0" borderId="0" xfId="0" applyNumberFormat="1" applyFont="1"/>
    <xf numFmtId="164" fontId="2" fillId="12" borderId="0" xfId="0" applyNumberFormat="1" applyFont="1" applyFill="1" applyBorder="1" applyAlignment="1">
      <alignment wrapText="1"/>
    </xf>
    <xf numFmtId="164" fontId="3" fillId="0" borderId="0" xfId="0" applyNumberFormat="1" applyFont="1"/>
    <xf numFmtId="1" fontId="2" fillId="8" borderId="0" xfId="0" applyNumberFormat="1" applyFont="1" applyFill="1" applyAlignment="1">
      <alignment wrapText="1"/>
    </xf>
    <xf numFmtId="1" fontId="0" fillId="0" borderId="0" xfId="0" applyNumberFormat="1" applyBorder="1"/>
    <xf numFmtId="1" fontId="2" fillId="0" borderId="0" xfId="0" applyNumberFormat="1" applyFont="1"/>
    <xf numFmtId="1" fontId="2" fillId="0" borderId="0" xfId="0" applyNumberFormat="1" applyFont="1" applyBorder="1"/>
    <xf numFmtId="1" fontId="2" fillId="11" borderId="0" xfId="0" applyNumberFormat="1" applyFont="1" applyFill="1" applyAlignment="1">
      <alignment wrapText="1"/>
    </xf>
    <xf numFmtId="164" fontId="0" fillId="13" borderId="0" xfId="0" applyNumberFormat="1" applyFill="1"/>
    <xf numFmtId="164" fontId="2" fillId="13" borderId="0" xfId="0" applyNumberFormat="1" applyFont="1" applyFill="1"/>
    <xf numFmtId="0" fontId="0" fillId="13" borderId="0" xfId="0" applyFill="1"/>
    <xf numFmtId="2" fontId="0" fillId="13" borderId="0" xfId="0" applyNumberFormat="1" applyFill="1"/>
    <xf numFmtId="2" fontId="2" fillId="13" borderId="0" xfId="0" applyNumberFormat="1" applyFont="1" applyFill="1"/>
    <xf numFmtId="0" fontId="2" fillId="11" borderId="24" xfId="0" applyFont="1" applyFill="1" applyBorder="1" applyAlignment="1">
      <alignment wrapText="1"/>
    </xf>
    <xf numFmtId="164" fontId="2" fillId="11" borderId="24" xfId="0" applyNumberFormat="1" applyFont="1" applyFill="1" applyBorder="1" applyAlignment="1">
      <alignment wrapText="1"/>
    </xf>
    <xf numFmtId="0" fontId="3" fillId="0" borderId="0" xfId="0" applyFont="1" applyFill="1" applyBorder="1"/>
    <xf numFmtId="1" fontId="2" fillId="0" borderId="25" xfId="0" applyNumberFormat="1" applyFont="1" applyBorder="1"/>
    <xf numFmtId="1" fontId="2" fillId="13" borderId="0" xfId="0" applyNumberFormat="1" applyFont="1" applyFill="1" applyAlignment="1">
      <alignment wrapText="1"/>
    </xf>
    <xf numFmtId="1" fontId="0" fillId="13" borderId="0" xfId="0" applyNumberFormat="1" applyFill="1"/>
    <xf numFmtId="1" fontId="2" fillId="13" borderId="25" xfId="0" applyNumberFormat="1" applyFont="1" applyFill="1" applyBorder="1"/>
    <xf numFmtId="1" fontId="3" fillId="8" borderId="0" xfId="0" applyNumberFormat="1" applyFont="1" applyFill="1"/>
    <xf numFmtId="0" fontId="2" fillId="14" borderId="0" xfId="0" applyFont="1" applyFill="1" applyAlignment="1">
      <alignment wrapText="1"/>
    </xf>
    <xf numFmtId="164" fontId="2" fillId="14" borderId="0" xfId="0" applyNumberFormat="1" applyFont="1" applyFill="1" applyBorder="1" applyAlignment="1">
      <alignment wrapText="1"/>
    </xf>
    <xf numFmtId="0" fontId="4" fillId="6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1SEM 2018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1SEM2108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([1]TC!$A$2,[1]TC!$A$15,[1]TC!$A$31,[1]TC!$A$42,[1]TC!$A$57,[1]TC!$A$74,[1]TC!$A$88,[1]TC!$A$110,[1]TC!$A$133)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([1]TC!$J$14,[1]TC!$J$30,[1]TC!$J$41,[1]TC!$J$56,[1]TC!$J$73,[1]TC!$J$87,[1]TC!$J$109,[1]TC!$J$132,[1]TC!$J$133)</c:f>
              <c:numCache>
                <c:formatCode>General</c:formatCode>
                <c:ptCount val="9"/>
                <c:pt idx="0">
                  <c:v>4.9137634514274486</c:v>
                </c:pt>
                <c:pt idx="1">
                  <c:v>185.59368769354771</c:v>
                </c:pt>
                <c:pt idx="2">
                  <c:v>112.03784389393751</c:v>
                </c:pt>
                <c:pt idx="3">
                  <c:v>240.22549166150625</c:v>
                </c:pt>
                <c:pt idx="4">
                  <c:v>180.03197119488462</c:v>
                </c:pt>
                <c:pt idx="5">
                  <c:v>149.71229985750276</c:v>
                </c:pt>
                <c:pt idx="6">
                  <c:v>117.94753809996709</c:v>
                </c:pt>
                <c:pt idx="7">
                  <c:v>100.46808117513011</c:v>
                </c:pt>
                <c:pt idx="8">
                  <c:v>131.69130276444886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B-461A-A145-89438F3C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943548040101551E-2"/>
          <c:y val="0.13800724637681164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(RNM!$V$14,RNM!$V$30,RNM!$V$41,RNM!$V$56,RNM!$V$73,RNM!$V$87,RNM!$V$109,RNM!$V$132)</c:f>
              <c:numCache>
                <c:formatCode>0.0</c:formatCode>
                <c:ptCount val="8"/>
                <c:pt idx="0">
                  <c:v>1543.5988934540276</c:v>
                </c:pt>
                <c:pt idx="1">
                  <c:v>694.00899129566062</c:v>
                </c:pt>
                <c:pt idx="2">
                  <c:v>1415.0009895111814</c:v>
                </c:pt>
                <c:pt idx="3">
                  <c:v>1377.207062600321</c:v>
                </c:pt>
                <c:pt idx="4">
                  <c:v>1348.0810399925538</c:v>
                </c:pt>
                <c:pt idx="5">
                  <c:v>1145.1767068759</c:v>
                </c:pt>
                <c:pt idx="6">
                  <c:v>553.24223981058481</c:v>
                </c:pt>
                <c:pt idx="7">
                  <c:v>878.22603763936559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E-4BB7-B396-1AB418D8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1SEM2108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(TC!$P$14,TC!$P$30,TC!$P$41,TC!$P$56,TC!$P$73,TC!$P$87,TC!$P$109,TC!$P$132,TC!$P$133)</c:f>
              <c:numCache>
                <c:formatCode>0.0</c:formatCode>
                <c:ptCount val="9"/>
                <c:pt idx="0">
                  <c:v>14.779295848660011</c:v>
                </c:pt>
                <c:pt idx="1">
                  <c:v>365.78771589427146</c:v>
                </c:pt>
                <c:pt idx="2">
                  <c:v>259.31282102428565</c:v>
                </c:pt>
                <c:pt idx="3">
                  <c:v>471.88904748716419</c:v>
                </c:pt>
                <c:pt idx="4">
                  <c:v>338.38846374741939</c:v>
                </c:pt>
                <c:pt idx="5">
                  <c:v>318.27472323285605</c:v>
                </c:pt>
                <c:pt idx="6">
                  <c:v>257.0119241916467</c:v>
                </c:pt>
                <c:pt idx="7">
                  <c:v>207.50309720426972</c:v>
                </c:pt>
                <c:pt idx="8">
                  <c:v>273.2963844203291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8-4773-9373-DC7C3A4B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(TC!$V$14,TC!$V$30,TC!$V$41,TC!$V$56,TC!$V$73,TC!$V$87,TC!$V$109,TC!$V$132,TC!$V$133)</c:f>
              <c:numCache>
                <c:formatCode>0.00</c:formatCode>
                <c:ptCount val="9"/>
                <c:pt idx="0">
                  <c:v>39.28565582491693</c:v>
                </c:pt>
                <c:pt idx="1">
                  <c:v>255.07221732152917</c:v>
                </c:pt>
                <c:pt idx="2">
                  <c:v>202.84979220265188</c:v>
                </c:pt>
                <c:pt idx="3">
                  <c:v>292.13483146067415</c:v>
                </c:pt>
                <c:pt idx="4">
                  <c:v>217.18221587912259</c:v>
                </c:pt>
                <c:pt idx="5">
                  <c:v>271.01910442704866</c:v>
                </c:pt>
                <c:pt idx="6">
                  <c:v>131.86388131078559</c:v>
                </c:pt>
                <c:pt idx="7">
                  <c:v>183.62555881828817</c:v>
                </c:pt>
                <c:pt idx="8">
                  <c:v>190.57158059943751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B-4F59-92DC-BD4FE921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1 SEM</a:t>
            </a:r>
            <a:r>
              <a:rPr lang="en-US" baseline="0"/>
              <a:t> 2019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(TC!$I$14,TC!$I$30,TC!$I$41,TC!$I$56,TC!$I$73,TC!$I$87,TC!$I$109,TC!$I$132,TC!$I$133)</c:f>
              <c:numCache>
                <c:formatCode>0.0</c:formatCode>
                <c:ptCount val="9"/>
                <c:pt idx="0">
                  <c:v>11.545820413010491</c:v>
                </c:pt>
                <c:pt idx="1">
                  <c:v>180.77256485612196</c:v>
                </c:pt>
                <c:pt idx="2">
                  <c:v>198.70214799537197</c:v>
                </c:pt>
                <c:pt idx="3">
                  <c:v>297.40014710114804</c:v>
                </c:pt>
                <c:pt idx="4">
                  <c:v>164.31410597477387</c:v>
                </c:pt>
                <c:pt idx="5">
                  <c:v>203.68311953615526</c:v>
                </c:pt>
                <c:pt idx="6">
                  <c:v>180.02744107596982</c:v>
                </c:pt>
                <c:pt idx="7">
                  <c:v>111.07323556335194</c:v>
                </c:pt>
                <c:pt idx="8">
                  <c:v>168.04628393413441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5-407A-A03C-337A055B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TC TOTAL POBLACIÓN 2015-1sem </a:t>
            </a:r>
            <a:r>
              <a:rPr lang="es-ES" baseline="0"/>
              <a:t>2019</a:t>
            </a:r>
            <a:endParaRPr lang="es-ES"/>
          </a:p>
        </c:rich>
      </c:tx>
      <c:layout>
        <c:manualLayout>
          <c:xMode val="edge"/>
          <c:yMode val="edge"/>
          <c:x val="0.32323433968963794"/>
          <c:y val="4.7707973798569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2976769144162"/>
          <c:y val="0.17896580562700204"/>
          <c:w val="0.71319071815591306"/>
          <c:h val="0.57252050662101084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(TC!$AE$14,TC!$AE$30,TC!$AE$41,TC!$AE$56,TC!$AE$73,TC!$AE$87,TC!$AE$109,TC!$AE$132,TC!$AE$133)</c:f>
              <c:numCache>
                <c:formatCode>0.0</c:formatCode>
                <c:ptCount val="9"/>
                <c:pt idx="0">
                  <c:v>55.293266981412955</c:v>
                </c:pt>
                <c:pt idx="1">
                  <c:v>122.40931432095536</c:v>
                </c:pt>
                <c:pt idx="2">
                  <c:v>90.603158167227548</c:v>
                </c:pt>
                <c:pt idx="3">
                  <c:v>246.40695560927165</c:v>
                </c:pt>
                <c:pt idx="4">
                  <c:v>112.04103671706264</c:v>
                </c:pt>
                <c:pt idx="5">
                  <c:v>192.50650600691597</c:v>
                </c:pt>
                <c:pt idx="6">
                  <c:v>70.338526704163371</c:v>
                </c:pt>
                <c:pt idx="7">
                  <c:v>109.46396032598901</c:v>
                </c:pt>
                <c:pt idx="8">
                  <c:v>119.25424586237423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7-468B-90F2-2885D8D23FEB}"/>
            </c:ext>
          </c:extLst>
        </c:ser>
        <c:ser>
          <c:idx val="1"/>
          <c:order val="1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(TC!$AA$14,TC!$AA$30,TC!$AA$41,TC!$AA$56,TC!$AA$73,TC!$AA$87,TC!$AA$109,TC!$AA$132,TC!$AA$133)</c:f>
              <c:numCache>
                <c:formatCode>0.0</c:formatCode>
                <c:ptCount val="9"/>
                <c:pt idx="0">
                  <c:v>64.108956733577429</c:v>
                </c:pt>
                <c:pt idx="1">
                  <c:v>146.22742555906376</c:v>
                </c:pt>
                <c:pt idx="2">
                  <c:v>120.05850123332824</c:v>
                </c:pt>
                <c:pt idx="3">
                  <c:v>252.04729869010362</c:v>
                </c:pt>
                <c:pt idx="4">
                  <c:v>112.90827223136674</c:v>
                </c:pt>
                <c:pt idx="5">
                  <c:v>199.09695310555693</c:v>
                </c:pt>
                <c:pt idx="6">
                  <c:v>72.664935330766184</c:v>
                </c:pt>
                <c:pt idx="7">
                  <c:v>134.94023838336952</c:v>
                </c:pt>
                <c:pt idx="8">
                  <c:v>130.79180835135071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7-468B-90F2-2885D8D23FEB}"/>
            </c:ext>
          </c:extLst>
        </c:ser>
        <c:ser>
          <c:idx val="2"/>
          <c:order val="2"/>
          <c:tx>
            <c:v>TASA 2017</c:v>
          </c:tx>
          <c:invertIfNegative val="0"/>
          <c:val>
            <c:numRef>
              <c:f>(TC!$U$14,TC!$U$30,TC!$U$41,TC!$U$56,TC!$U$73,TC!$U$87,TC!$U$109,TC!$U$132,TC!$U$133)</c:f>
              <c:numCache>
                <c:formatCode>0.0</c:formatCode>
                <c:ptCount val="9"/>
                <c:pt idx="0">
                  <c:v>37.210367380819484</c:v>
                </c:pt>
                <c:pt idx="1">
                  <c:v>223.94439488551888</c:v>
                </c:pt>
                <c:pt idx="2">
                  <c:v>181.0114567007351</c:v>
                </c:pt>
                <c:pt idx="3">
                  <c:v>259.06978049213905</c:v>
                </c:pt>
                <c:pt idx="4">
                  <c:v>191.42419601837673</c:v>
                </c:pt>
                <c:pt idx="5">
                  <c:v>228.25838849577721</c:v>
                </c:pt>
                <c:pt idx="6">
                  <c:v>115.00964760840866</c:v>
                </c:pt>
                <c:pt idx="7">
                  <c:v>156.07390345761198</c:v>
                </c:pt>
                <c:pt idx="8">
                  <c:v>165.14984035772196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7-468B-90F2-2885D8D23FEB}"/>
            </c:ext>
          </c:extLst>
        </c:ser>
        <c:ser>
          <c:idx val="3"/>
          <c:order val="3"/>
          <c:tx>
            <c:v>TASA 2018</c:v>
          </c:tx>
          <c:invertIfNegative val="0"/>
          <c:val>
            <c:numRef>
              <c:f>(TC!$O$14,TC!$O$30,TC!$O$41,TC!$O$56,TC!$O$73,TC!$O$87,TC!$O$109,TC!$O$132,TC!$O$133)</c:f>
              <c:numCache>
                <c:formatCode>#,##0.0</c:formatCode>
                <c:ptCount val="9"/>
                <c:pt idx="0">
                  <c:v>12.926577042399172</c:v>
                </c:pt>
                <c:pt idx="1">
                  <c:v>320.02071810429345</c:v>
                </c:pt>
                <c:pt idx="2">
                  <c:v>231.84270364260556</c:v>
                </c:pt>
                <c:pt idx="3">
                  <c:v>415.96099086188605</c:v>
                </c:pt>
                <c:pt idx="4">
                  <c:v>298.76110075649598</c:v>
                </c:pt>
                <c:pt idx="5">
                  <c:v>269.83461260541992</c:v>
                </c:pt>
                <c:pt idx="6">
                  <c:v>222.93234028633972</c:v>
                </c:pt>
                <c:pt idx="7">
                  <c:v>177.10466429875993</c:v>
                </c:pt>
                <c:pt idx="8">
                  <c:v>236.53373899482352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7-468B-90F2-2885D8D23FEB}"/>
            </c:ext>
          </c:extLst>
        </c:ser>
        <c:ser>
          <c:idx val="4"/>
          <c:order val="4"/>
          <c:tx>
            <c:v>1 SEM 2019</c:v>
          </c:tx>
          <c:invertIfNegative val="0"/>
          <c:val>
            <c:numRef>
              <c:f>(TC!$H$14,TC!$H$30,TC!$H$41,TC!$H$56,TC!$H$73,TC!$H$87,TC!$H$109,TC!$H$132,TC!$H$133)</c:f>
              <c:numCache>
                <c:formatCode>0.0</c:formatCode>
                <c:ptCount val="9"/>
                <c:pt idx="0">
                  <c:v>11.534357968799561</c:v>
                </c:pt>
                <c:pt idx="1">
                  <c:v>158.86797332495891</c:v>
                </c:pt>
                <c:pt idx="2">
                  <c:v>177.62388704020145</c:v>
                </c:pt>
                <c:pt idx="3">
                  <c:v>261.61924623864144</c:v>
                </c:pt>
                <c:pt idx="4">
                  <c:v>144.90953504740614</c:v>
                </c:pt>
                <c:pt idx="5">
                  <c:v>172.53891006155578</c:v>
                </c:pt>
                <c:pt idx="6">
                  <c:v>155.95396460676423</c:v>
                </c:pt>
                <c:pt idx="7">
                  <c:v>94.552047490471679</c:v>
                </c:pt>
                <c:pt idx="8">
                  <c:v>145.35519209513211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07-468B-90F2-2885D8D2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757104"/>
        <c:axId val="1"/>
      </c:barChart>
      <c:catAx>
        <c:axId val="4047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4539932508436446E-2"/>
              <c:y val="0.34096770969761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757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23959505061865"/>
          <c:y val="0.29123170224964362"/>
          <c:w val="6.9418928618960041E-2"/>
          <c:h val="0.205834448559542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1SEM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(ECO!$I$14,ECO!$I$30,ECO!$I$41,ECO!$I$56,ECO!$I$73,ECO!$I$87,ECO!$I$109,ECO!$I$132,ECO!$I$133)</c:f>
              <c:numCache>
                <c:formatCode>0.0</c:formatCode>
                <c:ptCount val="9"/>
                <c:pt idx="0">
                  <c:v>1961.140067295639</c:v>
                </c:pt>
                <c:pt idx="1">
                  <c:v>2861.7037021375563</c:v>
                </c:pt>
                <c:pt idx="2">
                  <c:v>1896.473665677348</c:v>
                </c:pt>
                <c:pt idx="3">
                  <c:v>2362.1459712406595</c:v>
                </c:pt>
                <c:pt idx="4">
                  <c:v>1244.092516666145</c:v>
                </c:pt>
                <c:pt idx="5">
                  <c:v>3046.2342656292244</c:v>
                </c:pt>
                <c:pt idx="6">
                  <c:v>2508.440606966305</c:v>
                </c:pt>
                <c:pt idx="7">
                  <c:v>2042.9815120514461</c:v>
                </c:pt>
                <c:pt idx="8">
                  <c:v>2374.3658210947929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C-494D-B676-8C8EEFF7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</a:t>
            </a:r>
            <a:r>
              <a:rPr lang="en-US" baseline="0"/>
              <a:t> </a:t>
            </a:r>
            <a:r>
              <a:rPr lang="en-US"/>
              <a:t>1sem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1416892560562E-2"/>
          <c:y val="0.1525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tx>
            <c:v>1sem 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(RNM!$I$14,RNM!$I$30,RNM!$I$41,RNM!$I$56,RNM!$I$73,RNM!$I$87,RNM!$I$109,RNM!$I$132)</c:f>
              <c:numCache>
                <c:formatCode>0.0</c:formatCode>
                <c:ptCount val="8"/>
                <c:pt idx="0">
                  <c:v>506.3666952563172</c:v>
                </c:pt>
                <c:pt idx="1">
                  <c:v>656.489840793285</c:v>
                </c:pt>
                <c:pt idx="2">
                  <c:v>1494.038935560139</c:v>
                </c:pt>
                <c:pt idx="3">
                  <c:v>1221.5790988455758</c:v>
                </c:pt>
                <c:pt idx="4">
                  <c:v>932.67816343776394</c:v>
                </c:pt>
                <c:pt idx="5">
                  <c:v>996.78553188932619</c:v>
                </c:pt>
                <c:pt idx="6">
                  <c:v>677.287703077071</c:v>
                </c:pt>
                <c:pt idx="7">
                  <c:v>602.8595612990207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9-4370-86D4-C0CD0C9D2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ECO TOTAL POBLACIÓN 2015-</a:t>
            </a:r>
            <a:r>
              <a:rPr lang="es-ES" baseline="0"/>
              <a:t> 1 sem 2019</a:t>
            </a:r>
            <a:endParaRPr lang="es-ES"/>
          </a:p>
        </c:rich>
      </c:tx>
      <c:layout>
        <c:manualLayout>
          <c:xMode val="edge"/>
          <c:yMode val="edge"/>
          <c:x val="0.25550483608903729"/>
          <c:y val="6.0374149659863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1946578146028"/>
          <c:y val="0.17913557534280178"/>
          <c:w val="0.71889508762823962"/>
          <c:h val="0.5714285714285714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(ECO!$AD$14,ECO!$AD$30,ECO!$AD$41,ECO!$AD$56,ECO!$AD$73,ECO!$AD$87,ECO!$AD$109,ECO!$AD$132,ECO!$AD$133)</c:f>
              <c:numCache>
                <c:formatCode>0.0</c:formatCode>
                <c:ptCount val="9"/>
                <c:pt idx="0">
                  <c:v>2639.899054343357</c:v>
                </c:pt>
                <c:pt idx="1">
                  <c:v>2628.5297800370031</c:v>
                </c:pt>
                <c:pt idx="2">
                  <c:v>1760.2899301061352</c:v>
                </c:pt>
                <c:pt idx="3">
                  <c:v>2207.3566061423726</c:v>
                </c:pt>
                <c:pt idx="4">
                  <c:v>1788.6069114470843</c:v>
                </c:pt>
                <c:pt idx="5">
                  <c:v>4471.956691128913</c:v>
                </c:pt>
                <c:pt idx="6">
                  <c:v>2550.4801312985833</c:v>
                </c:pt>
                <c:pt idx="7">
                  <c:v>2910.1394330567809</c:v>
                </c:pt>
                <c:pt idx="8">
                  <c:v>2837.5837863882566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3-4A0E-BE09-287180AF5ACF}"/>
            </c:ext>
          </c:extLst>
        </c:ser>
        <c:ser>
          <c:idx val="1"/>
          <c:order val="1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(ECO!$AA$14,ECO!$AA$30,ECO!$AA$41,ECO!$AA$56,ECO!$AA$73,ECO!$AA$87,ECO!$AA$109,ECO!$AA$132,ECO!$AA$133)</c:f>
              <c:numCache>
                <c:formatCode>0.0</c:formatCode>
                <c:ptCount val="9"/>
                <c:pt idx="0">
                  <c:v>2983.2034533358028</c:v>
                </c:pt>
                <c:pt idx="1">
                  <c:v>3026.069462684065</c:v>
                </c:pt>
                <c:pt idx="2">
                  <c:v>2560.5203990308005</c:v>
                </c:pt>
                <c:pt idx="3">
                  <c:v>2585.1245244832562</c:v>
                </c:pt>
                <c:pt idx="4">
                  <c:v>1939.845737372638</c:v>
                </c:pt>
                <c:pt idx="5">
                  <c:v>4321.7244234060818</c:v>
                </c:pt>
                <c:pt idx="6">
                  <c:v>2866.938733736743</c:v>
                </c:pt>
                <c:pt idx="7">
                  <c:v>3326.0945244765676</c:v>
                </c:pt>
                <c:pt idx="8">
                  <c:v>3126.5580806070225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3-4A0E-BE09-287180AF5ACF}"/>
            </c:ext>
          </c:extLst>
        </c:ser>
        <c:ser>
          <c:idx val="2"/>
          <c:order val="2"/>
          <c:tx>
            <c:v>TASA 2017</c:v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val>
            <c:numRef>
              <c:f>(ECO!$U$14,ECO!$U$30,ECO!$U$41,ECO!$U$56,ECO!$U$73,ECO!$U$87,ECO!$U$109,ECO!$U$132,ECO!$U$133)</c:f>
              <c:numCache>
                <c:formatCode>0.0</c:formatCode>
                <c:ptCount val="9"/>
                <c:pt idx="0">
                  <c:v>2951.0683668942224</c:v>
                </c:pt>
                <c:pt idx="1">
                  <c:v>3737.3624739815641</c:v>
                </c:pt>
                <c:pt idx="2">
                  <c:v>3540.7606896095008</c:v>
                </c:pt>
                <c:pt idx="3">
                  <c:v>2992.8638901618951</c:v>
                </c:pt>
                <c:pt idx="4">
                  <c:v>2448.8623933493764</c:v>
                </c:pt>
                <c:pt idx="5">
                  <c:v>4145.1723350833145</c:v>
                </c:pt>
                <c:pt idx="6">
                  <c:v>3417.538336549203</c:v>
                </c:pt>
                <c:pt idx="7">
                  <c:v>3705.0301797642792</c:v>
                </c:pt>
                <c:pt idx="8">
                  <c:v>3511.5909152182035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3-4A0E-BE09-287180AF5ACF}"/>
            </c:ext>
          </c:extLst>
        </c:ser>
        <c:ser>
          <c:idx val="3"/>
          <c:order val="3"/>
          <c:tx>
            <c:v>TASA 2018</c:v>
          </c:tx>
          <c:invertIfNegative val="0"/>
          <c:val>
            <c:numRef>
              <c:f>(ECO!$O$14,ECO!$O$30,ECO!$O$41,ECO!$O$56,ECO!$O$73,ECO!$O$87,ECO!$O$109,ECO!$O$132,ECO!$O$133)</c:f>
              <c:numCache>
                <c:formatCode>0.0</c:formatCode>
                <c:ptCount val="9"/>
                <c:pt idx="0">
                  <c:v>3416.8403442360313</c:v>
                </c:pt>
                <c:pt idx="1">
                  <c:v>5196.3221140368914</c:v>
                </c:pt>
                <c:pt idx="2">
                  <c:v>3011.4764000345153</c:v>
                </c:pt>
                <c:pt idx="3">
                  <c:v>3717.6532313976804</c:v>
                </c:pt>
                <c:pt idx="4">
                  <c:v>2699.7840172786177</c:v>
                </c:pt>
                <c:pt idx="5">
                  <c:v>4986.3259267558578</c:v>
                </c:pt>
                <c:pt idx="6">
                  <c:v>4233.4517665791518</c:v>
                </c:pt>
                <c:pt idx="7">
                  <c:v>4174.3146821874107</c:v>
                </c:pt>
                <c:pt idx="8">
                  <c:v>4194.8476269025787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B3-4A0E-BE09-287180AF5ACF}"/>
            </c:ext>
          </c:extLst>
        </c:ser>
        <c:ser>
          <c:idx val="4"/>
          <c:order val="4"/>
          <c:tx>
            <c:v>1 SEM 2019</c:v>
          </c:tx>
          <c:invertIfNegative val="0"/>
          <c:val>
            <c:numRef>
              <c:f>(ECO!$H$14,ECO!$H$30,ECO!$H$41,ECO!$H$56,ECO!$H$73,ECO!$H$87,ECO!$H$109,ECO!$H$132,ECO!$H$133)</c:f>
              <c:numCache>
                <c:formatCode>0.0</c:formatCode>
                <c:ptCount val="9"/>
                <c:pt idx="0">
                  <c:v>1983.9095706335245</c:v>
                </c:pt>
                <c:pt idx="1">
                  <c:v>2690.5953854395657</c:v>
                </c:pt>
                <c:pt idx="2">
                  <c:v>1753.7548340678118</c:v>
                </c:pt>
                <c:pt idx="3">
                  <c:v>2177.6776403992253</c:v>
                </c:pt>
                <c:pt idx="4">
                  <c:v>1273.8238176071986</c:v>
                </c:pt>
                <c:pt idx="5">
                  <c:v>2746.920941656475</c:v>
                </c:pt>
                <c:pt idx="6">
                  <c:v>2275.5774579755716</c:v>
                </c:pt>
                <c:pt idx="7">
                  <c:v>1858.8737583951495</c:v>
                </c:pt>
                <c:pt idx="8">
                  <c:v>2185.8536798642021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3-4A0E-BE09-287180AF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689936"/>
        <c:axId val="1"/>
      </c:barChart>
      <c:catAx>
        <c:axId val="2726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4577572964669739E-2"/>
              <c:y val="0.341836734693877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689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714414730416755"/>
          <c:y val="0.40816326530612246"/>
          <c:w val="8.4868873098179795E-2"/>
          <c:h val="0.237790481669243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baseline="0">
                <a:effectLst/>
              </a:rPr>
              <a:t>TASA RNM TOTAL POBLACIÓN 2015-  1 sem 2019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4347783708244524"/>
          <c:y val="3.4786540827893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7011581280598"/>
          <c:y val="0.17317073170731706"/>
          <c:w val="0.7461863583201217"/>
          <c:h val="0.58536585365853655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(RNM!$AS$14,RNM!$AS$30,RNM!$AS$41,RNM!$AS$56,RNM!$AS$73,RNM!$AS$87,RNM!$AS$109,RNM!$AS$132,RNM!$AS$133)</c:f>
              <c:numCache>
                <c:formatCode>0.0</c:formatCode>
                <c:ptCount val="9"/>
                <c:pt idx="0">
                  <c:v>1294.4295577956418</c:v>
                </c:pt>
                <c:pt idx="1">
                  <c:v>143.9010259956269</c:v>
                </c:pt>
                <c:pt idx="2">
                  <c:v>563.03391146777119</c:v>
                </c:pt>
                <c:pt idx="3">
                  <c:v>719.54578672213165</c:v>
                </c:pt>
                <c:pt idx="4">
                  <c:v>749.19006479481641</c:v>
                </c:pt>
                <c:pt idx="5">
                  <c:v>559.18556506770835</c:v>
                </c:pt>
                <c:pt idx="6">
                  <c:v>213.84973320313406</c:v>
                </c:pt>
                <c:pt idx="7">
                  <c:v>412.15850915425739</c:v>
                </c:pt>
                <c:pt idx="8">
                  <c:v>451.10226769280666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D-419E-BF22-B4210F90427F}"/>
            </c:ext>
          </c:extLst>
        </c:ser>
        <c:ser>
          <c:idx val="5"/>
          <c:order val="1"/>
          <c:tx>
            <c:v>TASA 2016</c:v>
          </c:tx>
          <c:spPr>
            <a:solidFill>
              <a:srgbClr val="CC0066"/>
            </a:solidFill>
          </c:spPr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(RNM!$AJ$14,RNM!$AJ$30,RNM!$AJ$41,RNM!$AJ$56,RNM!$AJ$73,RNM!$AJ$87,RNM!$AJ$109,RNM!$AJ$132,RNM!$AJ$133)</c:f>
              <c:numCache>
                <c:formatCode>0.0</c:formatCode>
                <c:ptCount val="9"/>
                <c:pt idx="0">
                  <c:v>1033.360455655004</c:v>
                </c:pt>
                <c:pt idx="1">
                  <c:v>122.58559672536562</c:v>
                </c:pt>
                <c:pt idx="2">
                  <c:v>642.87460278660478</c:v>
                </c:pt>
                <c:pt idx="3">
                  <c:v>617.76061776061772</c:v>
                </c:pt>
                <c:pt idx="4">
                  <c:v>467.56373063391146</c:v>
                </c:pt>
                <c:pt idx="5">
                  <c:v>561.94466912770861</c:v>
                </c:pt>
                <c:pt idx="6">
                  <c:v>184.4515895996542</c:v>
                </c:pt>
                <c:pt idx="7">
                  <c:v>496.45140752371913</c:v>
                </c:pt>
                <c:pt idx="8">
                  <c:v>423.1304104095471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D-419E-BF22-B4210F90427F}"/>
            </c:ext>
          </c:extLst>
        </c:ser>
        <c:ser>
          <c:idx val="2"/>
          <c:order val="2"/>
          <c:tx>
            <c:v>TASA 2017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(RNM!$U$14,RNM!$U$30,RNM!$U$41,RNM!$U$56,RNM!$U$73,RNM!$U$87,RNM!$U$109,RNM!$U$132,RNM!$U$133)</c:f>
              <c:numCache>
                <c:formatCode>0.0</c:formatCode>
                <c:ptCount val="9"/>
                <c:pt idx="0">
                  <c:v>1376.7835930903211</c:v>
                </c:pt>
                <c:pt idx="1">
                  <c:v>614.22093369015761</c:v>
                </c:pt>
                <c:pt idx="2">
                  <c:v>1262.6652833270789</c:v>
                </c:pt>
                <c:pt idx="3">
                  <c:v>1208.3687956528652</c:v>
                </c:pt>
                <c:pt idx="4">
                  <c:v>1196.4012251148545</c:v>
                </c:pt>
                <c:pt idx="5">
                  <c:v>961.72867686220798</c:v>
                </c:pt>
                <c:pt idx="6">
                  <c:v>480.09546054635928</c:v>
                </c:pt>
                <c:pt idx="7">
                  <c:v>745.86897020795618</c:v>
                </c:pt>
                <c:pt idx="8">
                  <c:v>846.75512124714135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4D-419E-BF22-B4210F90427F}"/>
            </c:ext>
          </c:extLst>
        </c:ser>
        <c:ser>
          <c:idx val="3"/>
          <c:order val="3"/>
          <c:tx>
            <c:v>TASA 2018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(RNM!$O$14,RNM!$O$30,RNM!$O$41,RNM!$O$56,RNM!$O$73,RNM!$O$87,RNM!$O$109,RNM!$O$132,RNM!$O$133)</c:f>
              <c:numCache>
                <c:formatCode>0.0</c:formatCode>
                <c:ptCount val="9"/>
                <c:pt idx="0">
                  <c:v>84.740893944616801</c:v>
                </c:pt>
                <c:pt idx="1">
                  <c:v>945.26350838898236</c:v>
                </c:pt>
                <c:pt idx="2">
                  <c:v>2329.5733202550268</c:v>
                </c:pt>
                <c:pt idx="3">
                  <c:v>1621.9686959111127</c:v>
                </c:pt>
                <c:pt idx="4">
                  <c:v>1452.6915908343383</c:v>
                </c:pt>
                <c:pt idx="5">
                  <c:v>1116.7312619063259</c:v>
                </c:pt>
                <c:pt idx="6">
                  <c:v>936.01388923835634</c:v>
                </c:pt>
                <c:pt idx="7">
                  <c:v>906.35916435247736</c:v>
                </c:pt>
                <c:pt idx="8">
                  <c:v>1045.0226039852259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4D-419E-BF22-B4210F90427F}"/>
            </c:ext>
          </c:extLst>
        </c:ser>
        <c:ser>
          <c:idx val="1"/>
          <c:order val="4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(RNM!$AR$14,RNM!$AR$30,RNM!$AR$41,RNM!$AR$56,RNM!$AR$73,RNM!$AR$87,RNM!$AR$109,RNM!$AR$132,RNM!$AR$133)</c:f>
            </c:numRef>
          </c:val>
          <c:extLst>
            <c:ext xmlns:c16="http://schemas.microsoft.com/office/drawing/2014/chart" uri="{C3380CC4-5D6E-409C-BE32-E72D297353CC}">
              <c16:uniqueId val="{00000004-064D-419E-BF22-B4210F90427F}"/>
            </c:ext>
          </c:extLst>
        </c:ser>
        <c:ser>
          <c:idx val="4"/>
          <c:order val="5"/>
          <c:tx>
            <c:v>TASA 1sem 2019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(RNM!$H$14,RNM!$H$30,RNM!$H$41,RNM!$H$56,RNM!$H$73,RNM!$H$87,RNM!$H$109,RNM!$H$132,RNM!$H$133)</c:f>
              <c:numCache>
                <c:formatCode>0.0</c:formatCode>
                <c:ptCount val="9"/>
                <c:pt idx="0">
                  <c:v>448.398166037083</c:v>
                </c:pt>
                <c:pt idx="1">
                  <c:v>578.2055308222341</c:v>
                </c:pt>
                <c:pt idx="2">
                  <c:v>1335.5517582516413</c:v>
                </c:pt>
                <c:pt idx="3">
                  <c:v>1067.8906599136005</c:v>
                </c:pt>
                <c:pt idx="4">
                  <c:v>822.53412274527659</c:v>
                </c:pt>
                <c:pt idx="5">
                  <c:v>868.27669151565283</c:v>
                </c:pt>
                <c:pt idx="6">
                  <c:v>603.9122022009916</c:v>
                </c:pt>
                <c:pt idx="7">
                  <c:v>515.97474713013423</c:v>
                </c:pt>
                <c:pt idx="8">
                  <c:v>688.04014411257776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4D-419E-BF22-B4210F904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77336"/>
        <c:axId val="1"/>
      </c:barChart>
      <c:catAx>
        <c:axId val="40447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2191400832177532E-2"/>
              <c:y val="0.351219512195121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477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03020427815647"/>
          <c:y val="0.41463414634146339"/>
          <c:w val="0.1302646397388246"/>
          <c:h val="0.249071060112866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TC MF 2016</a:t>
            </a:r>
          </a:p>
        </c:rich>
      </c:tx>
      <c:layout>
        <c:manualLayout>
          <c:xMode val="edge"/>
          <c:yMode val="edge"/>
          <c:x val="0.38888966656945656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0027126785168"/>
          <c:y val="0.17379679144385027"/>
          <c:w val="0.82407556437276541"/>
          <c:h val="0.58021390374331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(TC!$A$2,TC!$A$15,TC!$A$31,TC!$A$42,TC!$A$57,TC!$A$74,TC!$A$88,TC!$A$110)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(TC!$AB$14,TC!$AB$30,TC!$AB$41,TC!$AB$56,TC!$AB$73,TC!$AB$87,TC!$AB$109,TC!$AB$132)</c:f>
              <c:numCache>
                <c:formatCode>0.0</c:formatCode>
                <c:ptCount val="8"/>
                <c:pt idx="0">
                  <c:v>71.602929210740442</c:v>
                </c:pt>
                <c:pt idx="1">
                  <c:v>167.35598857289045</c:v>
                </c:pt>
                <c:pt idx="2">
                  <c:v>134.44145685651429</c:v>
                </c:pt>
                <c:pt idx="3">
                  <c:v>288.50278850278852</c:v>
                </c:pt>
                <c:pt idx="4">
                  <c:v>126.53539904944139</c:v>
                </c:pt>
                <c:pt idx="5">
                  <c:v>237.79260349451738</c:v>
                </c:pt>
                <c:pt idx="6">
                  <c:v>83.787800733069233</c:v>
                </c:pt>
                <c:pt idx="7">
                  <c:v>158.19262002132672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7-4E8C-8CBD-597CDDD5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755136"/>
        <c:axId val="1"/>
      </c:barChart>
      <c:catAx>
        <c:axId val="4047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tasas por 100000h</a:t>
                </a:r>
              </a:p>
            </c:rich>
          </c:tx>
          <c:layout>
            <c:manualLayout>
              <c:xMode val="edge"/>
              <c:yMode val="edge"/>
              <c:x val="2.9629629629629631E-2"/>
              <c:y val="0.315508021390374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755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1sem 2018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([1]ECO!$A$2,[1]ECO!$A$15,[1]ECO!$A$31,[1]ECO!$A$42,[1]ECO!$A$57,[1]ECO!$A$74,[1]ECO!$A$88,[1]ECO!$A$110,[1]ECO!$A$133)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([1]ECO!$J$14,[1]ECO!$J$30,[1]ECO!$J$41,[1]ECO!$J$56,[1]ECO!$J$73,[1]ECO!$J$87,[1]ECO!$J$109,[1]ECO!$J$132,[1]ECO!$J$133)</c:f>
              <c:numCache>
                <c:formatCode>General</c:formatCode>
                <c:ptCount val="9"/>
                <c:pt idx="0">
                  <c:v>1908.1781403043258</c:v>
                </c:pt>
                <c:pt idx="1">
                  <c:v>2893.1404573028467</c:v>
                </c:pt>
                <c:pt idx="2">
                  <c:v>1747.7903647454252</c:v>
                </c:pt>
                <c:pt idx="3">
                  <c:v>1892.9768742926694</c:v>
                </c:pt>
                <c:pt idx="4">
                  <c:v>1496.1277606195583</c:v>
                </c:pt>
                <c:pt idx="5">
                  <c:v>2674.9800082973084</c:v>
                </c:pt>
                <c:pt idx="6">
                  <c:v>2326.6243997052766</c:v>
                </c:pt>
                <c:pt idx="7">
                  <c:v>2314.2302836202384</c:v>
                </c:pt>
                <c:pt idx="8">
                  <c:v>2295.6492007255042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6-4248-A1C6-212C5988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TC TOTAL POBLACIÓN 2015-1sem </a:t>
            </a:r>
            <a:r>
              <a:rPr lang="es-ES" baseline="0"/>
              <a:t>2019</a:t>
            </a:r>
            <a:endParaRPr lang="es-ES"/>
          </a:p>
        </c:rich>
      </c:tx>
      <c:layout>
        <c:manualLayout>
          <c:xMode val="edge"/>
          <c:yMode val="edge"/>
          <c:x val="0.33588970609443053"/>
          <c:y val="3.3078861134342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2976769144162"/>
          <c:y val="0.17896580562700204"/>
          <c:w val="0.71319071815591306"/>
          <c:h val="0.57252050662101084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(TC!$AE$14,TC!$AE$30,TC!$AE$41,TC!$AE$56,TC!$AE$73,TC!$AE$87,TC!$AE$109,TC!$AE$132,TC!$AE$133)</c:f>
              <c:numCache>
                <c:formatCode>0.0</c:formatCode>
                <c:ptCount val="9"/>
                <c:pt idx="0">
                  <c:v>55.293266981412955</c:v>
                </c:pt>
                <c:pt idx="1">
                  <c:v>122.40931432095536</c:v>
                </c:pt>
                <c:pt idx="2">
                  <c:v>90.603158167227548</c:v>
                </c:pt>
                <c:pt idx="3">
                  <c:v>246.40695560927165</c:v>
                </c:pt>
                <c:pt idx="4">
                  <c:v>112.04103671706264</c:v>
                </c:pt>
                <c:pt idx="5">
                  <c:v>192.50650600691597</c:v>
                </c:pt>
                <c:pt idx="6">
                  <c:v>70.338526704163371</c:v>
                </c:pt>
                <c:pt idx="7">
                  <c:v>109.46396032598901</c:v>
                </c:pt>
                <c:pt idx="8">
                  <c:v>119.25424586237423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1-4D01-AC53-36ED59B7E8F4}"/>
            </c:ext>
          </c:extLst>
        </c:ser>
        <c:ser>
          <c:idx val="1"/>
          <c:order val="1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(TC!$AA$14,TC!$AA$30,TC!$AA$41,TC!$AA$56,TC!$AA$73,TC!$AA$87,TC!$AA$109,TC!$AA$132,TC!$AA$133)</c:f>
              <c:numCache>
                <c:formatCode>0.0</c:formatCode>
                <c:ptCount val="9"/>
                <c:pt idx="0">
                  <c:v>64.108956733577429</c:v>
                </c:pt>
                <c:pt idx="1">
                  <c:v>146.22742555906376</c:v>
                </c:pt>
                <c:pt idx="2">
                  <c:v>120.05850123332824</c:v>
                </c:pt>
                <c:pt idx="3">
                  <c:v>252.04729869010362</c:v>
                </c:pt>
                <c:pt idx="4">
                  <c:v>112.90827223136674</c:v>
                </c:pt>
                <c:pt idx="5">
                  <c:v>199.09695310555693</c:v>
                </c:pt>
                <c:pt idx="6">
                  <c:v>72.664935330766184</c:v>
                </c:pt>
                <c:pt idx="7">
                  <c:v>134.94023838336952</c:v>
                </c:pt>
                <c:pt idx="8">
                  <c:v>130.79180835135071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1-4D01-AC53-36ED59B7E8F4}"/>
            </c:ext>
          </c:extLst>
        </c:ser>
        <c:ser>
          <c:idx val="2"/>
          <c:order val="2"/>
          <c:tx>
            <c:v>TASA 2017</c:v>
          </c:tx>
          <c:invertIfNegative val="0"/>
          <c:val>
            <c:numRef>
              <c:f>(TC!$U$14,TC!$U$30,TC!$U$41,TC!$U$56,TC!$U$73,TC!$U$87,TC!$U$109,TC!$U$132,TC!$U$133)</c:f>
              <c:numCache>
                <c:formatCode>0.0</c:formatCode>
                <c:ptCount val="9"/>
                <c:pt idx="0">
                  <c:v>37.210367380819484</c:v>
                </c:pt>
                <c:pt idx="1">
                  <c:v>223.94439488551888</c:v>
                </c:pt>
                <c:pt idx="2">
                  <c:v>181.0114567007351</c:v>
                </c:pt>
                <c:pt idx="3">
                  <c:v>259.06978049213905</c:v>
                </c:pt>
                <c:pt idx="4">
                  <c:v>191.42419601837673</c:v>
                </c:pt>
                <c:pt idx="5">
                  <c:v>228.25838849577721</c:v>
                </c:pt>
                <c:pt idx="6">
                  <c:v>115.00964760840866</c:v>
                </c:pt>
                <c:pt idx="7">
                  <c:v>156.07390345761198</c:v>
                </c:pt>
                <c:pt idx="8">
                  <c:v>165.14984035772196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1-4D01-AC53-36ED59B7E8F4}"/>
            </c:ext>
          </c:extLst>
        </c:ser>
        <c:ser>
          <c:idx val="3"/>
          <c:order val="3"/>
          <c:tx>
            <c:v>TASA 2018</c:v>
          </c:tx>
          <c:invertIfNegative val="0"/>
          <c:val>
            <c:numRef>
              <c:f>(TC!$O$14,TC!$O$30,TC!$O$41,TC!$O$56,TC!$O$73,TC!$O$87,TC!$O$109,TC!$O$132,TC!$O$133)</c:f>
              <c:numCache>
                <c:formatCode>#,##0.0</c:formatCode>
                <c:ptCount val="9"/>
                <c:pt idx="0">
                  <c:v>12.926577042399172</c:v>
                </c:pt>
                <c:pt idx="1">
                  <c:v>320.02071810429345</c:v>
                </c:pt>
                <c:pt idx="2">
                  <c:v>231.84270364260556</c:v>
                </c:pt>
                <c:pt idx="3">
                  <c:v>415.96099086188605</c:v>
                </c:pt>
                <c:pt idx="4">
                  <c:v>298.76110075649598</c:v>
                </c:pt>
                <c:pt idx="5">
                  <c:v>269.83461260541992</c:v>
                </c:pt>
                <c:pt idx="6">
                  <c:v>222.93234028633972</c:v>
                </c:pt>
                <c:pt idx="7">
                  <c:v>177.10466429875993</c:v>
                </c:pt>
                <c:pt idx="8">
                  <c:v>236.53373899482352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2-45BC-9604-F3262C771EC7}"/>
            </c:ext>
          </c:extLst>
        </c:ser>
        <c:ser>
          <c:idx val="4"/>
          <c:order val="4"/>
          <c:tx>
            <c:v>1 SEM 2019</c:v>
          </c:tx>
          <c:invertIfNegative val="0"/>
          <c:val>
            <c:numRef>
              <c:f>(TC!$H$14,TC!$H$30,TC!$H$41,TC!$H$56,TC!$H$73,TC!$H$87,TC!$H$109,TC!$H$132,TC!$H$133)</c:f>
              <c:numCache>
                <c:formatCode>0.0</c:formatCode>
                <c:ptCount val="9"/>
                <c:pt idx="0">
                  <c:v>11.534357968799561</c:v>
                </c:pt>
                <c:pt idx="1">
                  <c:v>158.86797332495891</c:v>
                </c:pt>
                <c:pt idx="2">
                  <c:v>177.62388704020145</c:v>
                </c:pt>
                <c:pt idx="3">
                  <c:v>261.61924623864144</c:v>
                </c:pt>
                <c:pt idx="4">
                  <c:v>144.90953504740614</c:v>
                </c:pt>
                <c:pt idx="5">
                  <c:v>172.53891006155578</c:v>
                </c:pt>
                <c:pt idx="6">
                  <c:v>155.95396460676423</c:v>
                </c:pt>
                <c:pt idx="7">
                  <c:v>94.552047490471679</c:v>
                </c:pt>
                <c:pt idx="8">
                  <c:v>145.35519209513211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2-4ADD-B9B7-B75A8AD51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757104"/>
        <c:axId val="1"/>
      </c:barChart>
      <c:catAx>
        <c:axId val="4047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4539932508436446E-2"/>
              <c:y val="0.34096770969761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757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23959505061865"/>
          <c:y val="0.29123170224964362"/>
          <c:w val="6.9418928618960041E-2"/>
          <c:h val="0.205834448559542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(TC!$V$14,TC!$V$30,TC!$V$41,TC!$V$56,TC!$V$73,TC!$V$87,TC!$V$109,TC!$V$132,TC!$V$133)</c:f>
              <c:numCache>
                <c:formatCode>0.00</c:formatCode>
                <c:ptCount val="9"/>
                <c:pt idx="0">
                  <c:v>39.28565582491693</c:v>
                </c:pt>
                <c:pt idx="1">
                  <c:v>255.07221732152917</c:v>
                </c:pt>
                <c:pt idx="2">
                  <c:v>202.84979220265188</c:v>
                </c:pt>
                <c:pt idx="3">
                  <c:v>292.13483146067415</c:v>
                </c:pt>
                <c:pt idx="4">
                  <c:v>217.18221587912259</c:v>
                </c:pt>
                <c:pt idx="5">
                  <c:v>271.01910442704866</c:v>
                </c:pt>
                <c:pt idx="6">
                  <c:v>131.86388131078559</c:v>
                </c:pt>
                <c:pt idx="7">
                  <c:v>183.62555881828817</c:v>
                </c:pt>
                <c:pt idx="8">
                  <c:v>190.57158059943751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A-40E5-960C-0CF5F3CF9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1SEM2108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(TC!$P$14,TC!$P$30,TC!$P$41,TC!$P$56,TC!$P$73,TC!$P$87,TC!$P$109,TC!$P$132,TC!$P$133)</c:f>
              <c:numCache>
                <c:formatCode>0.0</c:formatCode>
                <c:ptCount val="9"/>
                <c:pt idx="0">
                  <c:v>14.779295848660011</c:v>
                </c:pt>
                <c:pt idx="1">
                  <c:v>365.78771589427146</c:v>
                </c:pt>
                <c:pt idx="2">
                  <c:v>259.31282102428565</c:v>
                </c:pt>
                <c:pt idx="3">
                  <c:v>471.88904748716419</c:v>
                </c:pt>
                <c:pt idx="4">
                  <c:v>338.38846374741939</c:v>
                </c:pt>
                <c:pt idx="5">
                  <c:v>318.27472323285605</c:v>
                </c:pt>
                <c:pt idx="6">
                  <c:v>257.0119241916467</c:v>
                </c:pt>
                <c:pt idx="7">
                  <c:v>207.50309720426972</c:v>
                </c:pt>
                <c:pt idx="8">
                  <c:v>273.2963844203291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5-4C3D-B021-9977E85F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1 SEM</a:t>
            </a:r>
            <a:r>
              <a:rPr lang="en-US" baseline="0"/>
              <a:t> 2019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(TC!$I$14,TC!$I$30,TC!$I$41,TC!$I$56,TC!$I$73,TC!$I$87,TC!$I$109,TC!$I$132,TC!$I$133)</c:f>
              <c:numCache>
                <c:formatCode>0.0</c:formatCode>
                <c:ptCount val="9"/>
                <c:pt idx="0">
                  <c:v>11.545820413010491</c:v>
                </c:pt>
                <c:pt idx="1">
                  <c:v>180.77256485612196</c:v>
                </c:pt>
                <c:pt idx="2">
                  <c:v>198.70214799537197</c:v>
                </c:pt>
                <c:pt idx="3">
                  <c:v>297.40014710114804</c:v>
                </c:pt>
                <c:pt idx="4">
                  <c:v>164.31410597477387</c:v>
                </c:pt>
                <c:pt idx="5">
                  <c:v>203.68311953615526</c:v>
                </c:pt>
                <c:pt idx="6">
                  <c:v>180.02744107596982</c:v>
                </c:pt>
                <c:pt idx="7">
                  <c:v>111.07323556335194</c:v>
                </c:pt>
                <c:pt idx="8">
                  <c:v>168.04628393413441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1-49B0-9A2F-71CA2215F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ECO MF 2016</a:t>
            </a:r>
          </a:p>
        </c:rich>
      </c:tx>
      <c:layout>
        <c:manualLayout>
          <c:xMode val="edge"/>
          <c:yMode val="edge"/>
          <c:x val="0.39634146341463417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14634146341464"/>
          <c:y val="0.18015665796344649"/>
          <c:w val="0.84451219512195119"/>
          <c:h val="0.579634464751958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(ECO!$A$2,ECO!$A$15,ECO!$A$31,ECO!$A$42,ECO!$A$57,ECO!$A$74,ECO!$A$88,ECO!$A$110)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(ECO!$AB$14,ECO!$AB$30,ECO!$AB$41,ECO!$AB$56,ECO!$AB$73,ECO!$AB$87,ECO!$AB$109,ECO!$AB$132)</c:f>
              <c:numCache>
                <c:formatCode>0.0</c:formatCode>
                <c:ptCount val="8"/>
                <c:pt idx="0">
                  <c:v>3036.6151342554922</c:v>
                </c:pt>
                <c:pt idx="1">
                  <c:v>3172.3020509103312</c:v>
                </c:pt>
                <c:pt idx="2">
                  <c:v>2696.1623075042776</c:v>
                </c:pt>
                <c:pt idx="3">
                  <c:v>2680.1801801801803</c:v>
                </c:pt>
                <c:pt idx="4">
                  <c:v>1859.4531201777668</c:v>
                </c:pt>
                <c:pt idx="5">
                  <c:v>4775.3133571328663</c:v>
                </c:pt>
                <c:pt idx="6">
                  <c:v>3071.1337703326049</c:v>
                </c:pt>
                <c:pt idx="7">
                  <c:v>3632.1806755020175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5-45A1-8A63-BBD7382C9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30784"/>
        <c:axId val="1"/>
      </c:barChart>
      <c:catAx>
        <c:axId val="2702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tasas por 100000h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326370757180156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23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ECO TOTAL POBLACIÓN 2015-</a:t>
            </a:r>
            <a:r>
              <a:rPr lang="es-ES" baseline="0"/>
              <a:t> 1 sem 2019</a:t>
            </a:r>
            <a:endParaRPr lang="es-ES"/>
          </a:p>
        </c:rich>
      </c:tx>
      <c:layout>
        <c:manualLayout>
          <c:xMode val="edge"/>
          <c:yMode val="edge"/>
          <c:x val="0.25550483608903729"/>
          <c:y val="6.0374149659863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1946578146028"/>
          <c:y val="0.17913557534280178"/>
          <c:w val="0.71889508762823962"/>
          <c:h val="0.5714285714285714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(ECO!$AD$14,ECO!$AD$30,ECO!$AD$41,ECO!$AD$56,ECO!$AD$73,ECO!$AD$87,ECO!$AD$109,ECO!$AD$132,ECO!$AD$133)</c:f>
              <c:numCache>
                <c:formatCode>0.0</c:formatCode>
                <c:ptCount val="9"/>
                <c:pt idx="0">
                  <c:v>2639.899054343357</c:v>
                </c:pt>
                <c:pt idx="1">
                  <c:v>2628.5297800370031</c:v>
                </c:pt>
                <c:pt idx="2">
                  <c:v>1760.2899301061352</c:v>
                </c:pt>
                <c:pt idx="3">
                  <c:v>2207.3566061423726</c:v>
                </c:pt>
                <c:pt idx="4">
                  <c:v>1788.6069114470843</c:v>
                </c:pt>
                <c:pt idx="5">
                  <c:v>4471.956691128913</c:v>
                </c:pt>
                <c:pt idx="6">
                  <c:v>2550.4801312985833</c:v>
                </c:pt>
                <c:pt idx="7">
                  <c:v>2910.1394330567809</c:v>
                </c:pt>
                <c:pt idx="8">
                  <c:v>2837.5837863882566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5-464C-92B9-8A903F2EF2C6}"/>
            </c:ext>
          </c:extLst>
        </c:ser>
        <c:ser>
          <c:idx val="1"/>
          <c:order val="1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(ECO!$AA$14,ECO!$AA$30,ECO!$AA$41,ECO!$AA$56,ECO!$AA$73,ECO!$AA$87,ECO!$AA$109,ECO!$AA$132,ECO!$AA$133)</c:f>
              <c:numCache>
                <c:formatCode>0.0</c:formatCode>
                <c:ptCount val="9"/>
                <c:pt idx="0">
                  <c:v>2983.2034533358028</c:v>
                </c:pt>
                <c:pt idx="1">
                  <c:v>3026.069462684065</c:v>
                </c:pt>
                <c:pt idx="2">
                  <c:v>2560.5203990308005</c:v>
                </c:pt>
                <c:pt idx="3">
                  <c:v>2585.1245244832562</c:v>
                </c:pt>
                <c:pt idx="4">
                  <c:v>1939.845737372638</c:v>
                </c:pt>
                <c:pt idx="5">
                  <c:v>4321.7244234060818</c:v>
                </c:pt>
                <c:pt idx="6">
                  <c:v>2866.938733736743</c:v>
                </c:pt>
                <c:pt idx="7">
                  <c:v>3326.0945244765676</c:v>
                </c:pt>
                <c:pt idx="8">
                  <c:v>3126.5580806070225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5-464C-92B9-8A903F2EF2C6}"/>
            </c:ext>
          </c:extLst>
        </c:ser>
        <c:ser>
          <c:idx val="2"/>
          <c:order val="2"/>
          <c:tx>
            <c:v>TASA 2017</c:v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val>
            <c:numRef>
              <c:f>(ECO!$U$14,ECO!$U$30,ECO!$U$41,ECO!$U$56,ECO!$U$73,ECO!$U$87,ECO!$U$109,ECO!$U$132,ECO!$U$133)</c:f>
              <c:numCache>
                <c:formatCode>0.0</c:formatCode>
                <c:ptCount val="9"/>
                <c:pt idx="0">
                  <c:v>2951.0683668942224</c:v>
                </c:pt>
                <c:pt idx="1">
                  <c:v>3737.3624739815641</c:v>
                </c:pt>
                <c:pt idx="2">
                  <c:v>3540.7606896095008</c:v>
                </c:pt>
                <c:pt idx="3">
                  <c:v>2992.8638901618951</c:v>
                </c:pt>
                <c:pt idx="4">
                  <c:v>2448.8623933493764</c:v>
                </c:pt>
                <c:pt idx="5">
                  <c:v>4145.1723350833145</c:v>
                </c:pt>
                <c:pt idx="6">
                  <c:v>3417.538336549203</c:v>
                </c:pt>
                <c:pt idx="7">
                  <c:v>3705.0301797642792</c:v>
                </c:pt>
                <c:pt idx="8">
                  <c:v>3511.5909152182035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55-464C-92B9-8A903F2EF2C6}"/>
            </c:ext>
          </c:extLst>
        </c:ser>
        <c:ser>
          <c:idx val="3"/>
          <c:order val="3"/>
          <c:tx>
            <c:v>TASA 2018</c:v>
          </c:tx>
          <c:invertIfNegative val="0"/>
          <c:val>
            <c:numRef>
              <c:f>(ECO!$O$14,ECO!$O$30,ECO!$O$41,ECO!$O$56,ECO!$O$73,ECO!$O$87,ECO!$O$109,ECO!$O$132,ECO!$O$133)</c:f>
              <c:numCache>
                <c:formatCode>0.0</c:formatCode>
                <c:ptCount val="9"/>
                <c:pt idx="0">
                  <c:v>3416.8403442360313</c:v>
                </c:pt>
                <c:pt idx="1">
                  <c:v>5196.3221140368914</c:v>
                </c:pt>
                <c:pt idx="2">
                  <c:v>3011.4764000345153</c:v>
                </c:pt>
                <c:pt idx="3">
                  <c:v>3717.6532313976804</c:v>
                </c:pt>
                <c:pt idx="4">
                  <c:v>2699.7840172786177</c:v>
                </c:pt>
                <c:pt idx="5">
                  <c:v>4986.3259267558578</c:v>
                </c:pt>
                <c:pt idx="6">
                  <c:v>4233.4517665791518</c:v>
                </c:pt>
                <c:pt idx="7">
                  <c:v>4174.3146821874107</c:v>
                </c:pt>
                <c:pt idx="8">
                  <c:v>4194.8476269025787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1-4C29-8DDD-EC47F8D5793E}"/>
            </c:ext>
          </c:extLst>
        </c:ser>
        <c:ser>
          <c:idx val="4"/>
          <c:order val="4"/>
          <c:tx>
            <c:v>1 SEM 2019</c:v>
          </c:tx>
          <c:invertIfNegative val="0"/>
          <c:val>
            <c:numRef>
              <c:f>(ECO!$H$14,ECO!$H$30,ECO!$H$41,ECO!$H$56,ECO!$H$73,ECO!$H$87,ECO!$H$109,ECO!$H$132,ECO!$H$133)</c:f>
              <c:numCache>
                <c:formatCode>0.0</c:formatCode>
                <c:ptCount val="9"/>
                <c:pt idx="0">
                  <c:v>1983.9095706335245</c:v>
                </c:pt>
                <c:pt idx="1">
                  <c:v>2690.5953854395657</c:v>
                </c:pt>
                <c:pt idx="2">
                  <c:v>1753.7548340678118</c:v>
                </c:pt>
                <c:pt idx="3">
                  <c:v>2177.6776403992253</c:v>
                </c:pt>
                <c:pt idx="4">
                  <c:v>1273.8238176071986</c:v>
                </c:pt>
                <c:pt idx="5">
                  <c:v>2746.920941656475</c:v>
                </c:pt>
                <c:pt idx="6">
                  <c:v>2275.5774579755716</c:v>
                </c:pt>
                <c:pt idx="7">
                  <c:v>1858.8737583951495</c:v>
                </c:pt>
                <c:pt idx="8">
                  <c:v>2185.8536798642021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3-4D98-B224-684567ACC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689936"/>
        <c:axId val="1"/>
      </c:barChart>
      <c:catAx>
        <c:axId val="2726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4577572964669739E-2"/>
              <c:y val="0.341836734693877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689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714414730416755"/>
          <c:y val="0.40816326530612246"/>
          <c:w val="8.4868873098179795E-2"/>
          <c:h val="0.237790481669243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(ECO!$V$14,ECO!$V$30,ECO!$V$41,ECO!$V$56,ECO!$V$73,ECO!$V$87,ECO!$V$109,ECO!$V$132,ECO!$V$133)</c:f>
              <c:numCache>
                <c:formatCode>0.00</c:formatCode>
                <c:ptCount val="9"/>
                <c:pt idx="0">
                  <c:v>3023.3585961925651</c:v>
                </c:pt>
                <c:pt idx="1">
                  <c:v>3970.6241829718037</c:v>
                </c:pt>
                <c:pt idx="2">
                  <c:v>3836.8296061745496</c:v>
                </c:pt>
                <c:pt idx="3">
                  <c:v>3156.7683253076511</c:v>
                </c:pt>
                <c:pt idx="4">
                  <c:v>2415.376500884242</c:v>
                </c:pt>
                <c:pt idx="5">
                  <c:v>4608.5346819760198</c:v>
                </c:pt>
                <c:pt idx="6">
                  <c:v>3725.3011624533715</c:v>
                </c:pt>
                <c:pt idx="7">
                  <c:v>4098.6464394461791</c:v>
                </c:pt>
                <c:pt idx="8">
                  <c:v>3805.3504916317524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F94-A167-0F30D6AE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(ECO!$P$14,ECO!$P$30,ECO!$P$41,ECO!$P$56,ECO!$P$73,ECO!$P$87,ECO!$P$109,ECO!$P$132,ECO!$P$133)</c:f>
              <c:numCache>
                <c:formatCode>0.0</c:formatCode>
                <c:ptCount val="9"/>
                <c:pt idx="0">
                  <c:v>3604.3913339162536</c:v>
                </c:pt>
                <c:pt idx="1">
                  <c:v>5600.3076857332107</c:v>
                </c:pt>
                <c:pt idx="2">
                  <c:v>3232.4306042084409</c:v>
                </c:pt>
                <c:pt idx="3">
                  <c:v>3985.7285204590016</c:v>
                </c:pt>
                <c:pt idx="4">
                  <c:v>2699.7278869966672</c:v>
                </c:pt>
                <c:pt idx="5">
                  <c:v>5590.4000391236304</c:v>
                </c:pt>
                <c:pt idx="6">
                  <c:v>4651.9928613920283</c:v>
                </c:pt>
                <c:pt idx="7">
                  <c:v>4619.935650896291</c:v>
                </c:pt>
                <c:pt idx="8">
                  <c:v>4580.5990631022869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F-4C5E-9715-A7756740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1SEM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(ECO!$I$14,ECO!$I$30,ECO!$I$41,ECO!$I$56,ECO!$I$73,ECO!$I$87,ECO!$I$109,ECO!$I$132,ECO!$I$133)</c:f>
              <c:numCache>
                <c:formatCode>0.0</c:formatCode>
                <c:ptCount val="9"/>
                <c:pt idx="0">
                  <c:v>1961.140067295639</c:v>
                </c:pt>
                <c:pt idx="1">
                  <c:v>2861.7037021375563</c:v>
                </c:pt>
                <c:pt idx="2">
                  <c:v>1896.473665677348</c:v>
                </c:pt>
                <c:pt idx="3">
                  <c:v>2362.1459712406595</c:v>
                </c:pt>
                <c:pt idx="4">
                  <c:v>1244.092516666145</c:v>
                </c:pt>
                <c:pt idx="5">
                  <c:v>3046.2342656292244</c:v>
                </c:pt>
                <c:pt idx="6">
                  <c:v>2508.440606966305</c:v>
                </c:pt>
                <c:pt idx="7">
                  <c:v>2042.9815120514461</c:v>
                </c:pt>
                <c:pt idx="8">
                  <c:v>2374.3658210947929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4-4008-BCFA-D5AD6105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RNM MF 2016</a:t>
            </a:r>
          </a:p>
        </c:rich>
      </c:tx>
      <c:layout>
        <c:manualLayout>
          <c:xMode val="edge"/>
          <c:yMode val="edge"/>
          <c:x val="0.39002963339260011"/>
          <c:y val="3.2019704433497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6490386508536"/>
          <c:y val="0.17487705760883815"/>
          <c:w val="0.84750793815577041"/>
          <c:h val="0.58128148726318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(ECO!$A$2,ECO!$A$15,ECO!$A$31,ECO!$A$42,ECO!$A$57,ECO!$A$74,ECO!$A$88,ECO!$A$110)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(RNM!$BQ$14,RNM!$BQ$30,RNM!$BQ$41,RNM!$BQ$56,RNM!$BQ$73,RNM!$BQ$87,RNM!$BQ$109,RNM!$BQ$132)</c:f>
            </c:numRef>
          </c:val>
          <c:extLst>
            <c:ext xmlns:c16="http://schemas.microsoft.com/office/drawing/2014/chart" uri="{C3380CC4-5D6E-409C-BE32-E72D297353CC}">
              <c16:uniqueId val="{00000000-40DF-4064-93C7-2ACEE83A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74384"/>
        <c:axId val="1"/>
      </c:barChart>
      <c:catAx>
        <c:axId val="4044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tasas por 100000h</a:t>
                </a:r>
              </a:p>
            </c:rich>
          </c:tx>
          <c:layout>
            <c:manualLayout>
              <c:xMode val="edge"/>
              <c:yMode val="edge"/>
              <c:x val="2.3460410557184751E-2"/>
              <c:y val="0.32512366988609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47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 1 sem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([1]RNM!$A$2,[1]RNM!$A$15,[1]RNM!$A$31,[1]RNM!$A$42,[1]RNM!$A$57,[1]RNM!$A$74,[1]RNM!$A$88,[1]RNM!$A$110)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([1]RNM!$J$14,[1]RNM!$J$30,[1]RNM!$J$41,[1]RNM!$J$56,[1]RNM!$J$73,[1]RNM!$J$87,[1]RNM!$J$109,[1]RNM!$J$132)</c:f>
              <c:numCache>
                <c:formatCode>General</c:formatCode>
                <c:ptCount val="8"/>
                <c:pt idx="0">
                  <c:v>27.844659558088875</c:v>
                </c:pt>
                <c:pt idx="1">
                  <c:v>538.75196199041272</c:v>
                </c:pt>
                <c:pt idx="2">
                  <c:v>1264.7827710693389</c:v>
                </c:pt>
                <c:pt idx="3">
                  <c:v>927.8042322393286</c:v>
                </c:pt>
                <c:pt idx="4">
                  <c:v>859.80786243074203</c:v>
                </c:pt>
                <c:pt idx="5">
                  <c:v>631.91818132624655</c:v>
                </c:pt>
                <c:pt idx="6">
                  <c:v>485.47789138924725</c:v>
                </c:pt>
                <c:pt idx="7">
                  <c:v>590.87549656637827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F-4528-9578-896CFF189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baseline="0">
                <a:effectLst/>
              </a:rPr>
              <a:t>TASA RNM TOTAL POBLACIÓN 2015-  1 sem 2019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4347783708244524"/>
          <c:y val="3.4786540827893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7011581280598"/>
          <c:y val="0.17317073170731706"/>
          <c:w val="0.7461863583201217"/>
          <c:h val="0.58536585365853655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2015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(RNM!$AS$14,RNM!$AS$30,RNM!$AS$41,RNM!$AS$56,RNM!$AS$73,RNM!$AS$87,RNM!$AS$109,RNM!$AS$132,RNM!$AS$133)</c:f>
              <c:numCache>
                <c:formatCode>0.0</c:formatCode>
                <c:ptCount val="9"/>
                <c:pt idx="0">
                  <c:v>1294.4295577956418</c:v>
                </c:pt>
                <c:pt idx="1">
                  <c:v>143.9010259956269</c:v>
                </c:pt>
                <c:pt idx="2">
                  <c:v>563.03391146777119</c:v>
                </c:pt>
                <c:pt idx="3">
                  <c:v>719.54578672213165</c:v>
                </c:pt>
                <c:pt idx="4">
                  <c:v>749.19006479481641</c:v>
                </c:pt>
                <c:pt idx="5">
                  <c:v>559.18556506770835</c:v>
                </c:pt>
                <c:pt idx="6">
                  <c:v>213.84973320313406</c:v>
                </c:pt>
                <c:pt idx="7">
                  <c:v>412.15850915425739</c:v>
                </c:pt>
                <c:pt idx="8">
                  <c:v>451.10226769280666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E-4716-8AA7-170579C082B0}"/>
            </c:ext>
          </c:extLst>
        </c:ser>
        <c:ser>
          <c:idx val="5"/>
          <c:order val="1"/>
          <c:tx>
            <c:v>TASA 2016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(RNM!$AJ$14,RNM!$AJ$30,RNM!$AJ$41,RNM!$AJ$56,RNM!$AJ$73,RNM!$AJ$87,RNM!$AJ$109,RNM!$AJ$132,RNM!$AJ$133)</c:f>
              <c:numCache>
                <c:formatCode>0.0</c:formatCode>
                <c:ptCount val="9"/>
                <c:pt idx="0">
                  <c:v>1033.360455655004</c:v>
                </c:pt>
                <c:pt idx="1">
                  <c:v>122.58559672536562</c:v>
                </c:pt>
                <c:pt idx="2">
                  <c:v>642.87460278660478</c:v>
                </c:pt>
                <c:pt idx="3">
                  <c:v>617.76061776061772</c:v>
                </c:pt>
                <c:pt idx="4">
                  <c:v>467.56373063391146</c:v>
                </c:pt>
                <c:pt idx="5">
                  <c:v>561.94466912770861</c:v>
                </c:pt>
                <c:pt idx="6">
                  <c:v>184.4515895996542</c:v>
                </c:pt>
                <c:pt idx="7">
                  <c:v>496.45140752371913</c:v>
                </c:pt>
                <c:pt idx="8">
                  <c:v>423.1304104095471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2-4E15-94AC-F8B25608A30F}"/>
            </c:ext>
          </c:extLst>
        </c:ser>
        <c:ser>
          <c:idx val="2"/>
          <c:order val="2"/>
          <c:tx>
            <c:v>TASA 2017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(RNM!$U$14,RNM!$U$30,RNM!$U$41,RNM!$U$56,RNM!$U$73,RNM!$U$87,RNM!$U$109,RNM!$U$132,RNM!$U$133)</c:f>
              <c:numCache>
                <c:formatCode>0.0</c:formatCode>
                <c:ptCount val="9"/>
                <c:pt idx="0">
                  <c:v>1376.7835930903211</c:v>
                </c:pt>
                <c:pt idx="1">
                  <c:v>614.22093369015761</c:v>
                </c:pt>
                <c:pt idx="2">
                  <c:v>1262.6652833270789</c:v>
                </c:pt>
                <c:pt idx="3">
                  <c:v>1208.3687956528652</c:v>
                </c:pt>
                <c:pt idx="4">
                  <c:v>1196.4012251148545</c:v>
                </c:pt>
                <c:pt idx="5">
                  <c:v>961.72867686220798</c:v>
                </c:pt>
                <c:pt idx="6">
                  <c:v>480.09546054635928</c:v>
                </c:pt>
                <c:pt idx="7">
                  <c:v>745.86897020795618</c:v>
                </c:pt>
                <c:pt idx="8">
                  <c:v>846.75512124714135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5E-4716-8AA7-170579C082B0}"/>
            </c:ext>
          </c:extLst>
        </c:ser>
        <c:ser>
          <c:idx val="3"/>
          <c:order val="3"/>
          <c:tx>
            <c:v>TASA 2018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(RNM!$O$14,RNM!$O$30,RNM!$O$41,RNM!$O$56,RNM!$O$73,RNM!$O$87,RNM!$O$109,RNM!$O$132,RNM!$O$133)</c:f>
              <c:numCache>
                <c:formatCode>0.0</c:formatCode>
                <c:ptCount val="9"/>
                <c:pt idx="0">
                  <c:v>84.740893944616801</c:v>
                </c:pt>
                <c:pt idx="1">
                  <c:v>945.26350838898236</c:v>
                </c:pt>
                <c:pt idx="2">
                  <c:v>2329.5733202550268</c:v>
                </c:pt>
                <c:pt idx="3">
                  <c:v>1621.9686959111127</c:v>
                </c:pt>
                <c:pt idx="4">
                  <c:v>1452.6915908343383</c:v>
                </c:pt>
                <c:pt idx="5">
                  <c:v>1116.7312619063259</c:v>
                </c:pt>
                <c:pt idx="6">
                  <c:v>936.01388923835634</c:v>
                </c:pt>
                <c:pt idx="7">
                  <c:v>906.35916435247736</c:v>
                </c:pt>
                <c:pt idx="8">
                  <c:v>1045.0226039852259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0-4429-B2DD-9F2CE7B17D45}"/>
            </c:ext>
          </c:extLst>
        </c:ser>
        <c:ser>
          <c:idx val="1"/>
          <c:order val="4"/>
          <c:tx>
            <c:v>TASA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(RNM!$AR$14,RNM!$AR$30,RNM!$AR$41,RNM!$AR$56,RNM!$AR$73,RNM!$AR$87,RNM!$AR$109,RNM!$AR$132,RNM!$AR$133)</c:f>
            </c:numRef>
          </c:val>
          <c:extLst>
            <c:ext xmlns:c16="http://schemas.microsoft.com/office/drawing/2014/chart" uri="{C3380CC4-5D6E-409C-BE32-E72D297353CC}">
              <c16:uniqueId val="{00000001-055E-4716-8AA7-170579C082B0}"/>
            </c:ext>
          </c:extLst>
        </c:ser>
        <c:ser>
          <c:idx val="4"/>
          <c:order val="5"/>
          <c:tx>
            <c:v>TASA 1sem 2019</c:v>
          </c:tx>
          <c:invertIfNegative val="0"/>
          <c:cat>
            <c:strRef>
              <c:f>(RNM!$A$2,RNM!$A$15,RNM!$A$31,RNM!$A$42,RNM!$A$57,RNM!$A$74,RNM!$A$88,RNM!$A$110,RNM!$A$133)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(RNM!$H$14,RNM!$H$30,RNM!$H$41,RNM!$H$56,RNM!$H$73,RNM!$H$87,RNM!$H$109,RNM!$H$132,RNM!$H$133)</c:f>
              <c:numCache>
                <c:formatCode>0.0</c:formatCode>
                <c:ptCount val="9"/>
                <c:pt idx="0">
                  <c:v>448.398166037083</c:v>
                </c:pt>
                <c:pt idx="1">
                  <c:v>578.2055308222341</c:v>
                </c:pt>
                <c:pt idx="2">
                  <c:v>1335.5517582516413</c:v>
                </c:pt>
                <c:pt idx="3">
                  <c:v>1067.8906599136005</c:v>
                </c:pt>
                <c:pt idx="4">
                  <c:v>822.53412274527659</c:v>
                </c:pt>
                <c:pt idx="5">
                  <c:v>868.27669151565283</c:v>
                </c:pt>
                <c:pt idx="6">
                  <c:v>603.9122022009916</c:v>
                </c:pt>
                <c:pt idx="7">
                  <c:v>515.97474713013423</c:v>
                </c:pt>
                <c:pt idx="8">
                  <c:v>688.04014411257776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4-42B5-84D6-368ED6EC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77336"/>
        <c:axId val="1"/>
      </c:barChart>
      <c:catAx>
        <c:axId val="40447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TASA/100000H</a:t>
                </a:r>
              </a:p>
            </c:rich>
          </c:tx>
          <c:layout>
            <c:manualLayout>
              <c:xMode val="edge"/>
              <c:yMode val="edge"/>
              <c:x val="2.2191400832177532E-2"/>
              <c:y val="0.351219512195121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477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03020427815647"/>
          <c:y val="0.41463414634146339"/>
          <c:w val="0.1302646397388246"/>
          <c:h val="0.249071060112866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943548040101551E-2"/>
          <c:y val="0.13800724637681164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(RNM!$V$14,RNM!$V$30,RNM!$V$41,RNM!$V$56,RNM!$V$73,RNM!$V$87,RNM!$V$109,RNM!$V$132)</c:f>
              <c:numCache>
                <c:formatCode>0.0</c:formatCode>
                <c:ptCount val="8"/>
                <c:pt idx="0">
                  <c:v>1543.5988934540276</c:v>
                </c:pt>
                <c:pt idx="1">
                  <c:v>694.00899129566062</c:v>
                </c:pt>
                <c:pt idx="2">
                  <c:v>1415.0009895111814</c:v>
                </c:pt>
                <c:pt idx="3">
                  <c:v>1377.207062600321</c:v>
                </c:pt>
                <c:pt idx="4">
                  <c:v>1348.0810399925538</c:v>
                </c:pt>
                <c:pt idx="5">
                  <c:v>1145.1767068759</c:v>
                </c:pt>
                <c:pt idx="6">
                  <c:v>553.24223981058481</c:v>
                </c:pt>
                <c:pt idx="7">
                  <c:v>878.22603763936559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6-4F02-A2F0-E3ECFA04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</a:t>
            </a:r>
            <a:r>
              <a:rPr lang="en-US" baseline="0"/>
              <a:t> </a:t>
            </a: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1416892560562E-2"/>
          <c:y val="0.1525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tx>
            <c:v>1sem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(RNM!$P$14,RNM!$P$30,RNM!$P$41,RNM!$P$56,RNM!$P$73,RNM!$P$87,RNM!$P$109,RNM!$P$132)</c:f>
              <c:numCache>
                <c:formatCode>0.0</c:formatCode>
                <c:ptCount val="8"/>
                <c:pt idx="0">
                  <c:v>95.244351024697849</c:v>
                </c:pt>
                <c:pt idx="1">
                  <c:v>1082.5195881972497</c:v>
                </c:pt>
                <c:pt idx="2">
                  <c:v>2605.595172792101</c:v>
                </c:pt>
                <c:pt idx="3">
                  <c:v>1846.0129103730374</c:v>
                </c:pt>
                <c:pt idx="4">
                  <c:v>1642.2706176365584</c:v>
                </c:pt>
                <c:pt idx="5">
                  <c:v>1292.8786779910931</c:v>
                </c:pt>
                <c:pt idx="6">
                  <c:v>1059.1214548326955</c:v>
                </c:pt>
                <c:pt idx="7">
                  <c:v>1054.7754478960107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3-408F-AAAC-56AA69171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</a:t>
            </a:r>
            <a:r>
              <a:rPr lang="en-US" baseline="0"/>
              <a:t> </a:t>
            </a:r>
            <a:r>
              <a:rPr lang="en-US"/>
              <a:t>1sem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1416892560562E-2"/>
          <c:y val="0.1525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tx>
            <c:v>1sem 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(RNM!$I$14,RNM!$I$30,RNM!$I$41,RNM!$I$56,RNM!$I$73,RNM!$I$87,RNM!$I$109,RNM!$I$132)</c:f>
              <c:numCache>
                <c:formatCode>0.0</c:formatCode>
                <c:ptCount val="8"/>
                <c:pt idx="0">
                  <c:v>506.3666952563172</c:v>
                </c:pt>
                <c:pt idx="1">
                  <c:v>656.489840793285</c:v>
                </c:pt>
                <c:pt idx="2">
                  <c:v>1494.038935560139</c:v>
                </c:pt>
                <c:pt idx="3">
                  <c:v>1221.5790988455758</c:v>
                </c:pt>
                <c:pt idx="4">
                  <c:v>932.67816343776394</c:v>
                </c:pt>
                <c:pt idx="5">
                  <c:v>996.78553188932619</c:v>
                </c:pt>
                <c:pt idx="6">
                  <c:v>677.287703077071</c:v>
                </c:pt>
                <c:pt idx="7">
                  <c:v>602.8595612990207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F-450D-A683-6088991F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RNM COLUMNA LUMBAR 2016-2018 MF</a:t>
            </a:r>
          </a:p>
        </c:rich>
      </c:tx>
      <c:layout>
        <c:manualLayout>
          <c:xMode val="edge"/>
          <c:yMode val="edge"/>
          <c:x val="0.24605891215862402"/>
          <c:y val="4.5833300688160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2347548736963"/>
          <c:y val="0.17750021667506918"/>
          <c:w val="0.76863603799831015"/>
          <c:h val="0.5351995925882399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2016</c:v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0C0-4341-84F9-6CDDFE4D01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0C0-4341-84F9-6CDDFE4D01D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0C0-4341-84F9-6CDDFE4D01D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C0-4341-84F9-6CDDFE4D01D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0C0-4341-84F9-6CDDFE4D01D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0C0-4341-84F9-6CDDFE4D01D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C0-4341-84F9-6CDDFE4D01D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0C0-4341-84F9-6CDDFE4D01D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C0-4341-84F9-6CDDFE4D01DA}"/>
              </c:ext>
            </c:extLst>
          </c:dPt>
          <c:cat>
            <c:strRef>
              <c:f>('[2]RNM SEGÚN LOCALIZACION'!$A$3,'[2]RNM SEGÚN LOCALIZACION'!$A$16,'[2]RNM SEGÚN LOCALIZACION'!$A$32,'[2]RNM SEGÚN LOCALIZACION'!$A$43,'[2]RNM SEGÚN LOCALIZACION'!$A$58,'[2]RNM SEGÚN LOCALIZACION'!$A$75,'[2]RNM SEGÚN LOCALIZACION'!$A$89,'[2]RNM SEGÚN LOCALIZACION'!$A$111,'[2]RNM SEGÚN LOCALIZACION'!$A$133)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('[2]RNM SEGÚN LOCALIZACION'!$P$15,'[2]RNM SEGÚN LOCALIZACION'!$P$31,'[2]RNM SEGÚN LOCALIZACION'!$P$42,'[2]RNM SEGÚN LOCALIZACION'!$P$57,'[2]RNM SEGÚN LOCALIZACION'!$P$74,'[2]RNM SEGÚN LOCALIZACION'!$P$88,'[2]RNM SEGÚN LOCALIZACION'!$P$110,'[2]RNM SEGÚN LOCALIZACION'!$P$132,'[2]RNM SEGÚN LOCALIZACION'!$P$133)</c:f>
              <c:numCache>
                <c:formatCode>General</c:formatCode>
                <c:ptCount val="9"/>
                <c:pt idx="0">
                  <c:v>789.25956061838895</c:v>
                </c:pt>
                <c:pt idx="1">
                  <c:v>122.58559672536562</c:v>
                </c:pt>
                <c:pt idx="2">
                  <c:v>523.09948667807384</c:v>
                </c:pt>
                <c:pt idx="3">
                  <c:v>453.66795366795367</c:v>
                </c:pt>
                <c:pt idx="4">
                  <c:v>344.11456082957841</c:v>
                </c:pt>
                <c:pt idx="5">
                  <c:v>426.32382365641098</c:v>
                </c:pt>
                <c:pt idx="6">
                  <c:v>151.58782323438675</c:v>
                </c:pt>
                <c:pt idx="7">
                  <c:v>389.42726459571043</c:v>
                </c:pt>
                <c:pt idx="8">
                  <c:v>329.7003410197533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C0-4341-84F9-6CDDFE4D01DA}"/>
            </c:ext>
          </c:extLst>
        </c:ser>
        <c:ser>
          <c:idx val="1"/>
          <c:order val="1"/>
          <c:tx>
            <c:v>Tasa 2017</c:v>
          </c:tx>
          <c:spPr>
            <a:ln>
              <a:solidFill>
                <a:srgbClr val="000000"/>
              </a:solidFill>
            </a:ln>
          </c:spPr>
          <c:invertIfNegative val="0"/>
          <c:val>
            <c:numRef>
              <c:f>('[2]RNM SEGÚN LOCALIZACION'!$D$15,'[2]RNM SEGÚN LOCALIZACION'!$D$31,'[2]RNM SEGÚN LOCALIZACION'!$D$42,'[2]RNM SEGÚN LOCALIZACION'!$D$57,'[2]RNM SEGÚN LOCALIZACION'!$D$74,'[2]RNM SEGÚN LOCALIZACION'!$D$88,'[2]RNM SEGÚN LOCALIZACION'!$D$110,'[2]RNM SEGÚN LOCALIZACION'!$D$132,'[2]RNM SEGÚN LOCALIZACION'!$D$133)</c:f>
              <c:numCache>
                <c:formatCode>General</c:formatCode>
                <c:ptCount val="9"/>
                <c:pt idx="0">
                  <c:v>608.92766528621235</c:v>
                </c:pt>
                <c:pt idx="1">
                  <c:v>316.71466984089869</c:v>
                </c:pt>
                <c:pt idx="2">
                  <c:v>761.92360973679001</c:v>
                </c:pt>
                <c:pt idx="3">
                  <c:v>566.07811663991436</c:v>
                </c:pt>
                <c:pt idx="4">
                  <c:v>454.53135180416371</c:v>
                </c:pt>
                <c:pt idx="5">
                  <c:v>490.01222005783353</c:v>
                </c:pt>
                <c:pt idx="6">
                  <c:v>252.60431165588801</c:v>
                </c:pt>
                <c:pt idx="7">
                  <c:v>464.10004106394354</c:v>
                </c:pt>
                <c:pt idx="8">
                  <c:v>441.35530377547292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C0-4341-84F9-6CDDFE4D01DA}"/>
            </c:ext>
          </c:extLst>
        </c:ser>
        <c:ser>
          <c:idx val="2"/>
          <c:order val="2"/>
          <c:tx>
            <c:v>Tasa  2018</c:v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('RNM SEGÚN LOCALIZACION'!$K$15,'RNM SEGÚN LOCALIZACION'!$K$31,'RNM SEGÚN LOCALIZACION'!$K$42,'RNM SEGÚN LOCALIZACION'!$K$57,'RNM SEGÚN LOCALIZACION'!$K$74,'RNM SEGÚN LOCALIZACION'!$K$88,'RNM SEGÚN LOCALIZACION'!$K$110,'RNM SEGÚN LOCALIZACION'!$K$132,'RNM SEGÚN LOCALIZACION'!$K$133)</c:f>
              <c:numCache>
                <c:formatCode>0.0</c:formatCode>
                <c:ptCount val="9"/>
                <c:pt idx="0">
                  <c:v>41.053599579611138</c:v>
                </c:pt>
                <c:pt idx="1">
                  <c:v>413.49915709787211</c:v>
                </c:pt>
                <c:pt idx="2">
                  <c:v>1094.5993118236672</c:v>
                </c:pt>
                <c:pt idx="3">
                  <c:v>755.2355184388249</c:v>
                </c:pt>
                <c:pt idx="4">
                  <c:v>582.09024727193707</c:v>
                </c:pt>
                <c:pt idx="5">
                  <c:v>520.86767323795084</c:v>
                </c:pt>
                <c:pt idx="6">
                  <c:v>446.93938003496521</c:v>
                </c:pt>
                <c:pt idx="7">
                  <c:v>591.05780553009185</c:v>
                </c:pt>
                <c:pt idx="8">
                  <c:v>524.38077400805673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C0-4341-84F9-6CDDFE4D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930472"/>
        <c:axId val="1"/>
      </c:barChart>
      <c:catAx>
        <c:axId val="27093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C/100000H</a:t>
                </a:r>
              </a:p>
            </c:rich>
          </c:tx>
          <c:layout>
            <c:manualLayout>
              <c:xMode val="edge"/>
              <c:yMode val="edge"/>
              <c:x val="2.391629297458894E-2"/>
              <c:y val="0.380000524934383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930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RNM COLUMNA CERVICAL 2016-</a:t>
            </a:r>
            <a:r>
              <a:rPr lang="es-ES" baseline="0"/>
              <a:t>2018</a:t>
            </a:r>
            <a:r>
              <a:rPr lang="es-ES"/>
              <a:t> MF</a:t>
            </a:r>
          </a:p>
        </c:rich>
      </c:tx>
      <c:layout>
        <c:manualLayout>
          <c:xMode val="edge"/>
          <c:yMode val="edge"/>
          <c:x val="0.25373149998041289"/>
          <c:y val="3.2418952618453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6276488366144"/>
          <c:y val="0.1702939899935296"/>
          <c:w val="0.76805750137290252"/>
          <c:h val="0.5963009609726353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2016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E37-41FE-B747-2E6799267414}"/>
              </c:ext>
            </c:extLst>
          </c:dPt>
          <c:cat>
            <c:strRef>
              <c:f>('[2]RNM SEGÚN LOCALIZACION'!$A$3,'[2]RNM SEGÚN LOCALIZACION'!$A$16,'[2]RNM SEGÚN LOCALIZACION'!$A$32,'[2]RNM SEGÚN LOCALIZACION'!$A$43,'[2]RNM SEGÚN LOCALIZACION'!$A$58,'[2]RNM SEGÚN LOCALIZACION'!$A$75,'[2]RNM SEGÚN LOCALIZACION'!$A$89,'[2]RNM SEGÚN LOCALIZACION'!$A$111,'[2]RNM SEGÚN LOCALIZACION'!$A$133)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('[2]RNM SEGÚN LOCALIZACION'!$Q$15,'[2]RNM SEGÚN LOCALIZACION'!$Q$31,'[2]RNM SEGÚN LOCALIZACION'!$Q$42,'[2]RNM SEGÚN LOCALIZACION'!$Q$57,'[2]RNM SEGÚN LOCALIZACION'!$Q$74,'[2]RNM SEGÚN LOCALIZACION'!$Q$88,'[2]RNM SEGÚN LOCALIZACION'!$Q$110,'[2]RNM SEGÚN LOCALIZACION'!$Q$132,'[2]RNM SEGÚN LOCALIZACION'!$Q$133)</c:f>
              <c:numCache>
                <c:formatCode>General</c:formatCode>
                <c:ptCount val="9"/>
                <c:pt idx="0">
                  <c:v>244.10089503661513</c:v>
                </c:pt>
                <c:pt idx="1">
                  <c:v>36.242698162282011</c:v>
                </c:pt>
                <c:pt idx="2">
                  <c:v>119.77511610853092</c:v>
                </c:pt>
                <c:pt idx="3">
                  <c:v>164.09266409266408</c:v>
                </c:pt>
                <c:pt idx="4">
                  <c:v>123.44916980433307</c:v>
                </c:pt>
                <c:pt idx="5">
                  <c:v>135.62084547129766</c:v>
                </c:pt>
                <c:pt idx="6">
                  <c:v>32.863766365267438</c:v>
                </c:pt>
                <c:pt idx="7">
                  <c:v>107.02414292800869</c:v>
                </c:pt>
                <c:pt idx="8">
                  <c:v>93.430069389793843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7-41FE-B747-2E6799267414}"/>
            </c:ext>
          </c:extLst>
        </c:ser>
        <c:ser>
          <c:idx val="1"/>
          <c:order val="1"/>
          <c:tx>
            <c:v>Tasa 2017</c:v>
          </c:tx>
          <c:spPr>
            <a:ln>
              <a:solidFill>
                <a:srgbClr val="000000"/>
              </a:solidFill>
            </a:ln>
          </c:spPr>
          <c:invertIfNegative val="0"/>
          <c:val>
            <c:numRef>
              <c:f>('[2]RNM SEGÚN LOCALIZACION'!$E$15,'[2]RNM SEGÚN LOCALIZACION'!$E$31,'[2]RNM SEGÚN LOCALIZACION'!$E$42,'[2]RNM SEGÚN LOCALIZACION'!$E$57,'[2]RNM SEGÚN LOCALIZACION'!$E$74,'[2]RNM SEGÚN LOCALIZACION'!$E$88,'[2]RNM SEGÚN LOCALIZACION'!$E$110,'[2]RNM SEGÚN LOCALIZACION'!$E$132,'[2]RNM SEGÚN LOCALIZACION'!$E$133)</c:f>
              <c:numCache>
                <c:formatCode>General</c:formatCode>
                <c:ptCount val="9"/>
                <c:pt idx="0">
                  <c:v>217.70800936308132</c:v>
                </c:pt>
                <c:pt idx="1">
                  <c:v>81.835669723990605</c:v>
                </c:pt>
                <c:pt idx="2">
                  <c:v>168.21690085097961</c:v>
                </c:pt>
                <c:pt idx="3">
                  <c:v>192.6163723916533</c:v>
                </c:pt>
                <c:pt idx="4">
                  <c:v>175.29707424529181</c:v>
                </c:pt>
                <c:pt idx="5">
                  <c:v>162.12749996975234</c:v>
                </c:pt>
                <c:pt idx="6">
                  <c:v>64.6719080117564</c:v>
                </c:pt>
                <c:pt idx="7">
                  <c:v>135.20109710460457</c:v>
                </c:pt>
                <c:pt idx="8">
                  <c:v>133.13415179183073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7-41FE-B747-2E6799267414}"/>
            </c:ext>
          </c:extLst>
        </c:ser>
        <c:ser>
          <c:idx val="2"/>
          <c:order val="2"/>
          <c:tx>
            <c:v>Tasa 2018</c:v>
          </c:tx>
          <c:spPr>
            <a:ln>
              <a:solidFill>
                <a:srgbClr val="000000"/>
              </a:solidFill>
            </a:ln>
          </c:spPr>
          <c:invertIfNegative val="0"/>
          <c:val>
            <c:numRef>
              <c:f>('RNM SEGÚN LOCALIZACION'!$L$15,'RNM SEGÚN LOCALIZACION'!$L$31,'RNM SEGÚN LOCALIZACION'!$L$42,'RNM SEGÚN LOCALIZACION'!$L$57,'RNM SEGÚN LOCALIZACION'!$L$74,'RNM SEGÚN LOCALIZACION'!$L$88,'RNM SEGÚN LOCALIZACION'!$L$110,'RNM SEGÚN LOCALIZACION'!$L$132,'RNM SEGÚN LOCALIZACION'!$L$133)</c:f>
              <c:numCache>
                <c:formatCode>0.0</c:formatCode>
                <c:ptCount val="9"/>
                <c:pt idx="0">
                  <c:v>9.8528638991066746</c:v>
                </c:pt>
                <c:pt idx="1">
                  <c:v>161.15864584327323</c:v>
                </c:pt>
                <c:pt idx="2">
                  <c:v>381.48905400688176</c:v>
                </c:pt>
                <c:pt idx="3">
                  <c:v>234.34670529836598</c:v>
                </c:pt>
                <c:pt idx="4">
                  <c:v>197.13456374276271</c:v>
                </c:pt>
                <c:pt idx="5">
                  <c:v>180.41561524122346</c:v>
                </c:pt>
                <c:pt idx="6">
                  <c:v>123.71421435665704</c:v>
                </c:pt>
                <c:pt idx="7">
                  <c:v>186.79114295467534</c:v>
                </c:pt>
                <c:pt idx="8">
                  <c:v>166.50111326518103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37-41FE-B747-2E6799267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930800"/>
        <c:axId val="1"/>
      </c:barChart>
      <c:catAx>
        <c:axId val="2709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C/100000H</a:t>
                </a:r>
              </a:p>
            </c:rich>
          </c:tx>
          <c:layout>
            <c:manualLayout>
              <c:xMode val="edge"/>
              <c:yMode val="edge"/>
              <c:x val="2.3880597014925373E-2"/>
              <c:y val="0.379052369077306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93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33175467796876"/>
          <c:y val="0.44955705791664113"/>
          <c:w val="0.1146682453220312"/>
          <c:h val="0.17024313220097081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RNM TOTAL COLUMNA 2016- 2018 MF</a:t>
            </a:r>
          </a:p>
        </c:rich>
      </c:tx>
      <c:layout>
        <c:manualLayout>
          <c:xMode val="edge"/>
          <c:yMode val="edge"/>
          <c:x val="0.27719821162444114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1219369503295"/>
          <c:y val="0.22885024264053322"/>
          <c:w val="0.76737173720703811"/>
          <c:h val="0.50522052390510008"/>
        </c:manualLayout>
      </c:layout>
      <c:barChart>
        <c:barDir val="col"/>
        <c:grouping val="clustered"/>
        <c:varyColors val="0"/>
        <c:ser>
          <c:idx val="0"/>
          <c:order val="0"/>
          <c:tx>
            <c:v>Tasa 2016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330-41E3-9AB4-2EE17007693E}"/>
              </c:ext>
            </c:extLst>
          </c:dPt>
          <c:cat>
            <c:strRef>
              <c:f>('[2]RNM SEGÚN LOCALIZACION'!$A$3,'[2]RNM SEGÚN LOCALIZACION'!$A$16,'[2]RNM SEGÚN LOCALIZACION'!$A$32,'[2]RNM SEGÚN LOCALIZACION'!$A$43,'[2]RNM SEGÚN LOCALIZACION'!$A$58,'[2]RNM SEGÚN LOCALIZACION'!$A$75,'[2]RNM SEGÚN LOCALIZACION'!$A$89,'[2]RNM SEGÚN LOCALIZACION'!$A$111,'[2]RNM SEGÚN LOCALIZACION'!$A$133)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('[2]RNM SEGÚN LOCALIZACION'!$R$15,'[2]RNM SEGÚN LOCALIZACION'!$R$31,'[2]RNM SEGÚN LOCALIZACION'!$R$42,'[2]RNM SEGÚN LOCALIZACION'!$R$57,'[2]RNM SEGÚN LOCALIZACION'!$R$74,'[2]RNM SEGÚN LOCALIZACION'!$R$88,'[2]RNM SEGÚN LOCALIZACION'!$R$110,'[2]RNM SEGÚN LOCALIZACION'!$R$132,'[2]RNM SEGÚN LOCALIZACION'!$R$133)</c:f>
              <c:numCache>
                <c:formatCode>General</c:formatCode>
                <c:ptCount val="9"/>
                <c:pt idx="0">
                  <c:v>1033.360455655004</c:v>
                </c:pt>
                <c:pt idx="1">
                  <c:v>122.58559672536562</c:v>
                </c:pt>
                <c:pt idx="2">
                  <c:v>642.87460278660478</c:v>
                </c:pt>
                <c:pt idx="3">
                  <c:v>617.76061776061772</c:v>
                </c:pt>
                <c:pt idx="4">
                  <c:v>467.56373063391146</c:v>
                </c:pt>
                <c:pt idx="5">
                  <c:v>561.94466912770861</c:v>
                </c:pt>
                <c:pt idx="6">
                  <c:v>184.4515895996542</c:v>
                </c:pt>
                <c:pt idx="7">
                  <c:v>496.45140752371913</c:v>
                </c:pt>
                <c:pt idx="8">
                  <c:v>423.1304104095471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0-41E3-9AB4-2EE17007693E}"/>
            </c:ext>
          </c:extLst>
        </c:ser>
        <c:ser>
          <c:idx val="1"/>
          <c:order val="1"/>
          <c:tx>
            <c:v>Tasa 2017</c:v>
          </c:tx>
          <c:spPr>
            <a:ln>
              <a:solidFill>
                <a:srgbClr val="000000"/>
              </a:solidFill>
            </a:ln>
          </c:spPr>
          <c:invertIfNegative val="0"/>
          <c:val>
            <c:numRef>
              <c:f>('[2]RNM SEGÚN LOCALIZACION'!$F$15,'[2]RNM SEGÚN LOCALIZACION'!$F$31,'[2]RNM SEGÚN LOCALIZACION'!$F$42,'[2]RNM SEGÚN LOCALIZACION'!$F$57,'[2]RNM SEGÚN LOCALIZACION'!$F$74,'[2]RNM SEGÚN LOCALIZACION'!$F$88,'[2]RNM SEGÚN LOCALIZACION'!$F$110,'[2]RNM SEGÚN LOCALIZACION'!$F$132,'[2]RNM SEGÚN LOCALIZACION'!$F$133)</c:f>
              <c:numCache>
                <c:formatCode>General</c:formatCode>
                <c:ptCount val="9"/>
                <c:pt idx="0">
                  <c:v>826.63567464929372</c:v>
                </c:pt>
                <c:pt idx="1">
                  <c:v>398.55033956488933</c:v>
                </c:pt>
                <c:pt idx="2">
                  <c:v>930.14051058776965</c:v>
                </c:pt>
                <c:pt idx="3">
                  <c:v>758.69448903156763</c:v>
                </c:pt>
                <c:pt idx="4">
                  <c:v>629.82842604945552</c:v>
                </c:pt>
                <c:pt idx="5">
                  <c:v>652.13972002758589</c:v>
                </c:pt>
                <c:pt idx="6">
                  <c:v>317.2762196676444</c:v>
                </c:pt>
                <c:pt idx="7">
                  <c:v>599.30113816854816</c:v>
                </c:pt>
                <c:pt idx="8">
                  <c:v>574.48945556730359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0-41E3-9AB4-2EE17007693E}"/>
            </c:ext>
          </c:extLst>
        </c:ser>
        <c:ser>
          <c:idx val="2"/>
          <c:order val="2"/>
          <c:tx>
            <c:v>Tasa 2018</c:v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('RNM SEGÚN LOCALIZACION'!$M$15,'RNM SEGÚN LOCALIZACION'!$M$31,'RNM SEGÚN LOCALIZACION'!$M$42,'RNM SEGÚN LOCALIZACION'!$M$57,'RNM SEGÚN LOCALIZACION'!$M$74,'RNM SEGÚN LOCALIZACION'!$M$88,'RNM SEGÚN LOCALIZACION'!$M$110,'RNM SEGÚN LOCALIZACION'!$M$132,'RNM SEGÚN LOCALIZACION'!$M$133)</c:f>
              <c:numCache>
                <c:formatCode>0.0</c:formatCode>
                <c:ptCount val="9"/>
                <c:pt idx="0">
                  <c:v>50.906463478717818</c:v>
                </c:pt>
                <c:pt idx="1">
                  <c:v>574.65780294114529</c:v>
                </c:pt>
                <c:pt idx="2">
                  <c:v>1476.088365830549</c:v>
                </c:pt>
                <c:pt idx="3">
                  <c:v>989.58222373719093</c:v>
                </c:pt>
                <c:pt idx="4">
                  <c:v>779.22481101469975</c:v>
                </c:pt>
                <c:pt idx="5">
                  <c:v>701.2832884791743</c:v>
                </c:pt>
                <c:pt idx="6">
                  <c:v>570.65359439162228</c:v>
                </c:pt>
                <c:pt idx="7">
                  <c:v>777.84894848476711</c:v>
                </c:pt>
                <c:pt idx="8">
                  <c:v>690.88188727323779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0-41E3-9AB4-2EE17007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931784"/>
        <c:axId val="1"/>
      </c:barChart>
      <c:catAx>
        <c:axId val="27093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C/100000H</a:t>
                </a:r>
              </a:p>
            </c:rich>
          </c:tx>
          <c:layout>
            <c:manualLayout>
              <c:xMode val="edge"/>
              <c:yMode val="edge"/>
              <c:x val="2.3845007451564829E-2"/>
              <c:y val="0.380598059570911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931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TC MF </a:t>
            </a:r>
            <a:r>
              <a:rPr lang="en-US"/>
              <a:t>1 SEM</a:t>
            </a:r>
            <a:r>
              <a:rPr lang="en-US" baseline="0"/>
              <a:t> 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(TC!$A$2,TC!$A$15,TC!$A$31,TC!$A$42,TC!$A$57,TC!$A$74,TC!$A$88,TC!$A$110,TC!$A$133)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(TC!$I$14,TC!$I$30,TC!$I$41,TC!$I$56,TC!$I$73,TC!$I$87,TC!$I$109,TC!$I$132,TC!$I$133)</c:f>
              <c:numCache>
                <c:formatCode>0.0</c:formatCode>
                <c:ptCount val="9"/>
                <c:pt idx="0">
                  <c:v>11.545820413010491</c:v>
                </c:pt>
                <c:pt idx="1">
                  <c:v>180.77256485612196</c:v>
                </c:pt>
                <c:pt idx="2">
                  <c:v>198.70214799537197</c:v>
                </c:pt>
                <c:pt idx="3">
                  <c:v>297.40014710114804</c:v>
                </c:pt>
                <c:pt idx="4">
                  <c:v>164.31410597477387</c:v>
                </c:pt>
                <c:pt idx="5">
                  <c:v>203.68311953615526</c:v>
                </c:pt>
                <c:pt idx="6">
                  <c:v>180.02744107596982</c:v>
                </c:pt>
                <c:pt idx="7">
                  <c:v>111.07323556335194</c:v>
                </c:pt>
                <c:pt idx="8">
                  <c:v>168.04628393413441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3-4647-8648-CADEF7FD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56448"/>
        <c:axId val="1"/>
      </c:barChart>
      <c:catAx>
        <c:axId val="4047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7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1SEM 2019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(ECO!$I$14,ECO!$I$30,ECO!$I$41,ECO!$I$56,ECO!$I$73,ECO!$I$87,ECO!$I$109,ECO!$I$132,ECO!$I$133)</c:f>
              <c:numCache>
                <c:formatCode>0.0</c:formatCode>
                <c:ptCount val="9"/>
                <c:pt idx="0">
                  <c:v>1961.140067295639</c:v>
                </c:pt>
                <c:pt idx="1">
                  <c:v>2861.7037021375563</c:v>
                </c:pt>
                <c:pt idx="2">
                  <c:v>1896.473665677348</c:v>
                </c:pt>
                <c:pt idx="3">
                  <c:v>2362.1459712406595</c:v>
                </c:pt>
                <c:pt idx="4">
                  <c:v>1244.092516666145</c:v>
                </c:pt>
                <c:pt idx="5">
                  <c:v>3046.2342656292244</c:v>
                </c:pt>
                <c:pt idx="6">
                  <c:v>2508.440606966305</c:v>
                </c:pt>
                <c:pt idx="7">
                  <c:v>2042.9815120514461</c:v>
                </c:pt>
                <c:pt idx="8">
                  <c:v>2374.3658210947929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6-4B28-BEB4-525979E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</a:t>
            </a:r>
            <a:r>
              <a:rPr lang="en-US" baseline="0"/>
              <a:t> </a:t>
            </a:r>
            <a:r>
              <a:rPr lang="en-US"/>
              <a:t>1sem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1416892560562E-2"/>
          <c:y val="0.1525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tx>
            <c:v>1sem 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(RNM!$I$14,RNM!$I$30,RNM!$I$41,RNM!$I$56,RNM!$I$73,RNM!$I$87,RNM!$I$109,RNM!$I$132)</c:f>
              <c:numCache>
                <c:formatCode>0.0</c:formatCode>
                <c:ptCount val="8"/>
                <c:pt idx="0">
                  <c:v>506.3666952563172</c:v>
                </c:pt>
                <c:pt idx="1">
                  <c:v>656.489840793285</c:v>
                </c:pt>
                <c:pt idx="2">
                  <c:v>1494.038935560139</c:v>
                </c:pt>
                <c:pt idx="3">
                  <c:v>1221.5790988455758</c:v>
                </c:pt>
                <c:pt idx="4">
                  <c:v>932.67816343776394</c:v>
                </c:pt>
                <c:pt idx="5">
                  <c:v>996.78553188932619</c:v>
                </c:pt>
                <c:pt idx="6">
                  <c:v>677.287703077071</c:v>
                </c:pt>
                <c:pt idx="7">
                  <c:v>602.8595612990207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2-41A0-948D-0B1A4916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227777777777755E-2"/>
          <c:y val="6.3291198522508391E-2"/>
          <c:w val="0.90025370370370372"/>
          <c:h val="0.789070385813964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(ECO!$V$14,ECO!$V$30,ECO!$V$41,ECO!$V$56,ECO!$V$73,ECO!$V$87,ECO!$V$109,ECO!$V$132,ECO!$V$133)</c:f>
              <c:numCache>
                <c:formatCode>0.00</c:formatCode>
                <c:ptCount val="9"/>
                <c:pt idx="0">
                  <c:v>3023.3585961925651</c:v>
                </c:pt>
                <c:pt idx="1">
                  <c:v>3970.6241829718037</c:v>
                </c:pt>
                <c:pt idx="2">
                  <c:v>3836.8296061745496</c:v>
                </c:pt>
                <c:pt idx="3">
                  <c:v>3156.7683253076511</c:v>
                </c:pt>
                <c:pt idx="4">
                  <c:v>2415.376500884242</c:v>
                </c:pt>
                <c:pt idx="5">
                  <c:v>4608.5346819760198</c:v>
                </c:pt>
                <c:pt idx="6">
                  <c:v>3725.3011624533715</c:v>
                </c:pt>
                <c:pt idx="7">
                  <c:v>4098.6464394461791</c:v>
                </c:pt>
                <c:pt idx="8">
                  <c:v>3805.3504916317524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0-4A51-99B6-E370E2711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ECO MF 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1sem2018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(ECO!$A$2,ECO!$A$15,ECO!$A$31,ECO!$A$42,ECO!$A$57,ECO!$A$74,ECO!$A$88,ECO!$A$110,ECO!$A$133)</c:f>
              <c:strCache>
                <c:ptCount val="9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  <c:pt idx="8">
                  <c:v>Total general</c:v>
                </c:pt>
              </c:strCache>
            </c:strRef>
          </c:cat>
          <c:val>
            <c:numRef>
              <c:f>(ECO!$P$14,ECO!$P$30,ECO!$P$41,ECO!$P$56,ECO!$P$73,ECO!$P$87,ECO!$P$109,ECO!$P$132,ECO!$P$133)</c:f>
              <c:numCache>
                <c:formatCode>0.0</c:formatCode>
                <c:ptCount val="9"/>
                <c:pt idx="0">
                  <c:v>3604.3913339162536</c:v>
                </c:pt>
                <c:pt idx="1">
                  <c:v>5600.3076857332107</c:v>
                </c:pt>
                <c:pt idx="2">
                  <c:v>3232.4306042084409</c:v>
                </c:pt>
                <c:pt idx="3">
                  <c:v>3985.7285204590016</c:v>
                </c:pt>
                <c:pt idx="4">
                  <c:v>2699.7278869966672</c:v>
                </c:pt>
                <c:pt idx="5">
                  <c:v>5590.4000391236304</c:v>
                </c:pt>
                <c:pt idx="6">
                  <c:v>4651.9928613920283</c:v>
                </c:pt>
                <c:pt idx="7">
                  <c:v>4619.935650896291</c:v>
                </c:pt>
                <c:pt idx="8">
                  <c:v>4580.5990631022869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2-4C16-9081-386B87AEA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985704"/>
        <c:axId val="1"/>
      </c:barChart>
      <c:catAx>
        <c:axId val="27198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98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RNM MF</a:t>
            </a:r>
            <a:r>
              <a:rPr lang="en-US" baseline="0"/>
              <a:t> </a:t>
            </a: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1416892560562E-2"/>
          <c:y val="0.1525"/>
          <c:w val="0.88875590551181105"/>
          <c:h val="0.7815642474038571"/>
        </c:manualLayout>
      </c:layout>
      <c:barChart>
        <c:barDir val="col"/>
        <c:grouping val="clustered"/>
        <c:varyColors val="0"/>
        <c:ser>
          <c:idx val="0"/>
          <c:order val="0"/>
          <c:tx>
            <c:v>1sem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(RNM!$A$2,RNM!$A$15,RNM!$A$31,RNM!$A$42,RNM!$A$57,RNM!$A$74,RNM!$A$88,RNM!$A$110)</c:f>
              <c:strCache>
                <c:ptCount val="8"/>
                <c:pt idx="0">
                  <c:v>ALCAÑIZ</c:v>
                </c:pt>
                <c:pt idx="1">
                  <c:v>BARBASTRO</c:v>
                </c:pt>
                <c:pt idx="2">
                  <c:v>CALATAYUD</c:v>
                </c:pt>
                <c:pt idx="3">
                  <c:v>HUESCA</c:v>
                </c:pt>
                <c:pt idx="4">
                  <c:v>TERUEL</c:v>
                </c:pt>
                <c:pt idx="5">
                  <c:v>ZARAGOZA I</c:v>
                </c:pt>
                <c:pt idx="6">
                  <c:v>ZARAGOZA II</c:v>
                </c:pt>
                <c:pt idx="7">
                  <c:v>ZARAGOZA III</c:v>
                </c:pt>
              </c:strCache>
            </c:strRef>
          </c:cat>
          <c:val>
            <c:numRef>
              <c:f>(RNM!$P$14,RNM!$P$30,RNM!$P$41,RNM!$P$56,RNM!$P$73,RNM!$P$87,RNM!$P$109,RNM!$P$132)</c:f>
              <c:numCache>
                <c:formatCode>0.0</c:formatCode>
                <c:ptCount val="8"/>
                <c:pt idx="0">
                  <c:v>95.244351024697849</c:v>
                </c:pt>
                <c:pt idx="1">
                  <c:v>1082.5195881972497</c:v>
                </c:pt>
                <c:pt idx="2">
                  <c:v>2605.595172792101</c:v>
                </c:pt>
                <c:pt idx="3">
                  <c:v>1846.0129103730374</c:v>
                </c:pt>
                <c:pt idx="4">
                  <c:v>1642.2706176365584</c:v>
                </c:pt>
                <c:pt idx="5">
                  <c:v>1292.8786779910931</c:v>
                </c:pt>
                <c:pt idx="6">
                  <c:v>1059.1214548326955</c:v>
                </c:pt>
                <c:pt idx="7">
                  <c:v>1054.7754478960107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C8C-B0EF-05A77E3C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357688"/>
        <c:axId val="480358016"/>
      </c:barChart>
      <c:catAx>
        <c:axId val="48035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8016"/>
        <c:crosses val="autoZero"/>
        <c:auto val="1"/>
        <c:lblAlgn val="ctr"/>
        <c:lblOffset val="100"/>
        <c:noMultiLvlLbl val="0"/>
      </c:catAx>
      <c:valAx>
        <c:axId val="4803580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3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2</xdr:row>
      <xdr:rowOff>0</xdr:rowOff>
    </xdr:from>
    <xdr:to>
      <xdr:col>15</xdr:col>
      <xdr:colOff>704849</xdr:colOff>
      <xdr:row>23</xdr:row>
      <xdr:rowOff>157842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27</xdr:row>
      <xdr:rowOff>61232</xdr:rowOff>
    </xdr:from>
    <xdr:to>
      <xdr:col>16</xdr:col>
      <xdr:colOff>85725</xdr:colOff>
      <xdr:row>50</xdr:row>
      <xdr:rowOff>47625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53</xdr:row>
      <xdr:rowOff>1</xdr:rowOff>
    </xdr:from>
    <xdr:to>
      <xdr:col>16</xdr:col>
      <xdr:colOff>38100</xdr:colOff>
      <xdr:row>75</xdr:row>
      <xdr:rowOff>134711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409575</xdr:colOff>
      <xdr:row>23</xdr:row>
      <xdr:rowOff>152400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27</xdr:row>
      <xdr:rowOff>47625</xdr:rowOff>
    </xdr:from>
    <xdr:to>
      <xdr:col>7</xdr:col>
      <xdr:colOff>285750</xdr:colOff>
      <xdr:row>50</xdr:row>
      <xdr:rowOff>65314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53</xdr:row>
      <xdr:rowOff>1361</xdr:rowOff>
    </xdr:from>
    <xdr:to>
      <xdr:col>7</xdr:col>
      <xdr:colOff>367393</xdr:colOff>
      <xdr:row>75</xdr:row>
      <xdr:rowOff>112939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258535</xdr:colOff>
      <xdr:row>29</xdr:row>
      <xdr:rowOff>13607</xdr:rowOff>
    </xdr:from>
    <xdr:to>
      <xdr:col>25</xdr:col>
      <xdr:colOff>642535</xdr:colOff>
      <xdr:row>51</xdr:row>
      <xdr:rowOff>51258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15</xdr:col>
      <xdr:colOff>693964</xdr:colOff>
      <xdr:row>51</xdr:row>
      <xdr:rowOff>74840</xdr:rowOff>
    </xdr:to>
    <xdr:graphicFrame macro="">
      <xdr:nvGraphicFramePr>
        <xdr:cNvPr id="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55</xdr:row>
      <xdr:rowOff>0</xdr:rowOff>
    </xdr:from>
    <xdr:to>
      <xdr:col>15</xdr:col>
      <xdr:colOff>476250</xdr:colOff>
      <xdr:row>76</xdr:row>
      <xdr:rowOff>104775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163285</xdr:colOff>
      <xdr:row>55</xdr:row>
      <xdr:rowOff>27215</xdr:rowOff>
    </xdr:from>
    <xdr:to>
      <xdr:col>25</xdr:col>
      <xdr:colOff>625928</xdr:colOff>
      <xdr:row>76</xdr:row>
      <xdr:rowOff>131990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</xdr:row>
      <xdr:rowOff>68035</xdr:rowOff>
    </xdr:from>
    <xdr:to>
      <xdr:col>16</xdr:col>
      <xdr:colOff>353786</xdr:colOff>
      <xdr:row>24</xdr:row>
      <xdr:rowOff>149678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285750</xdr:colOff>
      <xdr:row>4</xdr:row>
      <xdr:rowOff>40822</xdr:rowOff>
    </xdr:from>
    <xdr:to>
      <xdr:col>25</xdr:col>
      <xdr:colOff>476250</xdr:colOff>
      <xdr:row>25</xdr:row>
      <xdr:rowOff>27214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3</xdr:row>
      <xdr:rowOff>149679</xdr:rowOff>
    </xdr:from>
    <xdr:to>
      <xdr:col>7</xdr:col>
      <xdr:colOff>489857</xdr:colOff>
      <xdr:row>24</xdr:row>
      <xdr:rowOff>149679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557893</xdr:colOff>
      <xdr:row>1</xdr:row>
      <xdr:rowOff>122464</xdr:rowOff>
    </xdr:from>
    <xdr:to>
      <xdr:col>42</xdr:col>
      <xdr:colOff>408215</xdr:colOff>
      <xdr:row>28</xdr:row>
      <xdr:rowOff>54429</xdr:rowOff>
    </xdr:to>
    <xdr:graphicFrame macro="">
      <xdr:nvGraphicFramePr>
        <xdr:cNvPr id="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29</xdr:row>
      <xdr:rowOff>0</xdr:rowOff>
    </xdr:from>
    <xdr:to>
      <xdr:col>7</xdr:col>
      <xdr:colOff>381000</xdr:colOff>
      <xdr:row>51</xdr:row>
      <xdr:rowOff>149679</xdr:rowOff>
    </xdr:to>
    <xdr:graphicFrame macro="">
      <xdr:nvGraphicFramePr>
        <xdr:cNvPr id="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95250</xdr:colOff>
      <xdr:row>54</xdr:row>
      <xdr:rowOff>81643</xdr:rowOff>
    </xdr:from>
    <xdr:to>
      <xdr:col>7</xdr:col>
      <xdr:colOff>462643</xdr:colOff>
      <xdr:row>77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598714</xdr:colOff>
      <xdr:row>29</xdr:row>
      <xdr:rowOff>81643</xdr:rowOff>
    </xdr:from>
    <xdr:to>
      <xdr:col>42</xdr:col>
      <xdr:colOff>381000</xdr:colOff>
      <xdr:row>55</xdr:row>
      <xdr:rowOff>122465</xdr:rowOff>
    </xdr:to>
    <xdr:graphicFrame macro="">
      <xdr:nvGraphicFramePr>
        <xdr:cNvPr id="2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748393</xdr:colOff>
      <xdr:row>57</xdr:row>
      <xdr:rowOff>95249</xdr:rowOff>
    </xdr:from>
    <xdr:to>
      <xdr:col>42</xdr:col>
      <xdr:colOff>81643</xdr:colOff>
      <xdr:row>86</xdr:row>
      <xdr:rowOff>108858</xdr:rowOff>
    </xdr:to>
    <xdr:graphicFrame macro="">
      <xdr:nvGraphicFramePr>
        <xdr:cNvPr id="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361950</xdr:colOff>
      <xdr:row>3</xdr:row>
      <xdr:rowOff>104775</xdr:rowOff>
    </xdr:from>
    <xdr:to>
      <xdr:col>75</xdr:col>
      <xdr:colOff>647700</xdr:colOff>
      <xdr:row>25</xdr:row>
      <xdr:rowOff>104775</xdr:rowOff>
    </xdr:to>
    <xdr:graphicFrame macro="">
      <xdr:nvGraphicFramePr>
        <xdr:cNvPr id="10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400050</xdr:colOff>
      <xdr:row>28</xdr:row>
      <xdr:rowOff>76200</xdr:rowOff>
    </xdr:from>
    <xdr:to>
      <xdr:col>56</xdr:col>
      <xdr:colOff>523875</xdr:colOff>
      <xdr:row>58</xdr:row>
      <xdr:rowOff>19050</xdr:rowOff>
    </xdr:to>
    <xdr:graphicFrame macro="">
      <xdr:nvGraphicFramePr>
        <xdr:cNvPr id="10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600074</xdr:colOff>
      <xdr:row>3</xdr:row>
      <xdr:rowOff>66675</xdr:rowOff>
    </xdr:from>
    <xdr:to>
      <xdr:col>68</xdr:col>
      <xdr:colOff>590551</xdr:colOff>
      <xdr:row>24</xdr:row>
      <xdr:rowOff>76200</xdr:rowOff>
    </xdr:to>
    <xdr:graphicFrame macro="">
      <xdr:nvGraphicFramePr>
        <xdr:cNvPr id="10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552451</xdr:colOff>
      <xdr:row>3</xdr:row>
      <xdr:rowOff>76200</xdr:rowOff>
    </xdr:from>
    <xdr:to>
      <xdr:col>61</xdr:col>
      <xdr:colOff>257176</xdr:colOff>
      <xdr:row>24</xdr:row>
      <xdr:rowOff>66675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647700</xdr:colOff>
      <xdr:row>2</xdr:row>
      <xdr:rowOff>28575</xdr:rowOff>
    </xdr:from>
    <xdr:to>
      <xdr:col>51</xdr:col>
      <xdr:colOff>352425</xdr:colOff>
      <xdr:row>23</xdr:row>
      <xdr:rowOff>19050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600075</xdr:colOff>
      <xdr:row>2</xdr:row>
      <xdr:rowOff>152400</xdr:rowOff>
    </xdr:from>
    <xdr:to>
      <xdr:col>71</xdr:col>
      <xdr:colOff>752475</xdr:colOff>
      <xdr:row>25</xdr:row>
      <xdr:rowOff>76200</xdr:rowOff>
    </xdr:to>
    <xdr:graphicFrame macro="">
      <xdr:nvGraphicFramePr>
        <xdr:cNvPr id="20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238125</xdr:colOff>
      <xdr:row>28</xdr:row>
      <xdr:rowOff>133350</xdr:rowOff>
    </xdr:from>
    <xdr:to>
      <xdr:col>56</xdr:col>
      <xdr:colOff>466725</xdr:colOff>
      <xdr:row>54</xdr:row>
      <xdr:rowOff>57150</xdr:rowOff>
    </xdr:to>
    <xdr:graphicFrame macro="">
      <xdr:nvGraphicFramePr>
        <xdr:cNvPr id="20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56</xdr:col>
      <xdr:colOff>638175</xdr:colOff>
      <xdr:row>3</xdr:row>
      <xdr:rowOff>104775</xdr:rowOff>
    </xdr:from>
    <xdr:to>
      <xdr:col>63</xdr:col>
      <xdr:colOff>323850</xdr:colOff>
      <xdr:row>26</xdr:row>
      <xdr:rowOff>19050</xdr:rowOff>
    </xdr:to>
    <xdr:graphicFrame macro="">
      <xdr:nvGraphicFramePr>
        <xdr:cNvPr id="20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49</xdr:col>
      <xdr:colOff>628650</xdr:colOff>
      <xdr:row>3</xdr:row>
      <xdr:rowOff>95250</xdr:rowOff>
    </xdr:from>
    <xdr:to>
      <xdr:col>56</xdr:col>
      <xdr:colOff>314325</xdr:colOff>
      <xdr:row>26</xdr:row>
      <xdr:rowOff>9525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266700</xdr:colOff>
      <xdr:row>3</xdr:row>
      <xdr:rowOff>28575</xdr:rowOff>
    </xdr:from>
    <xdr:to>
      <xdr:col>48</xdr:col>
      <xdr:colOff>714375</xdr:colOff>
      <xdr:row>25</xdr:row>
      <xdr:rowOff>104775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704850</xdr:colOff>
      <xdr:row>0</xdr:row>
      <xdr:rowOff>800100</xdr:rowOff>
    </xdr:from>
    <xdr:to>
      <xdr:col>112</xdr:col>
      <xdr:colOff>533399</xdr:colOff>
      <xdr:row>23</xdr:row>
      <xdr:rowOff>104775</xdr:rowOff>
    </xdr:to>
    <xdr:graphicFrame macro="">
      <xdr:nvGraphicFramePr>
        <xdr:cNvPr id="31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78</xdr:col>
      <xdr:colOff>447675</xdr:colOff>
      <xdr:row>26</xdr:row>
      <xdr:rowOff>85724</xdr:rowOff>
    </xdr:from>
    <xdr:to>
      <xdr:col>89</xdr:col>
      <xdr:colOff>581025</xdr:colOff>
      <xdr:row>51</xdr:row>
      <xdr:rowOff>123824</xdr:rowOff>
    </xdr:to>
    <xdr:graphicFrame macro="">
      <xdr:nvGraphicFramePr>
        <xdr:cNvPr id="31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276225</xdr:colOff>
      <xdr:row>1</xdr:row>
      <xdr:rowOff>133350</xdr:rowOff>
    </xdr:from>
    <xdr:to>
      <xdr:col>103</xdr:col>
      <xdr:colOff>752475</xdr:colOff>
      <xdr:row>23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87</xdr:col>
      <xdr:colOff>342900</xdr:colOff>
      <xdr:row>2</xdr:row>
      <xdr:rowOff>57150</xdr:rowOff>
    </xdr:from>
    <xdr:to>
      <xdr:col>95</xdr:col>
      <xdr:colOff>57150</xdr:colOff>
      <xdr:row>24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79</xdr:col>
      <xdr:colOff>171450</xdr:colOff>
      <xdr:row>2</xdr:row>
      <xdr:rowOff>76200</xdr:rowOff>
    </xdr:from>
    <xdr:to>
      <xdr:col>87</xdr:col>
      <xdr:colOff>285750</xdr:colOff>
      <xdr:row>25</xdr:row>
      <xdr:rowOff>19050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752475</xdr:colOff>
      <xdr:row>0</xdr:row>
      <xdr:rowOff>85725</xdr:rowOff>
    </xdr:from>
    <xdr:to>
      <xdr:col>49</xdr:col>
      <xdr:colOff>353786</xdr:colOff>
      <xdr:row>22</xdr:row>
      <xdr:rowOff>54429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28574</xdr:colOff>
      <xdr:row>23</xdr:row>
      <xdr:rowOff>95250</xdr:rowOff>
    </xdr:from>
    <xdr:to>
      <xdr:col>49</xdr:col>
      <xdr:colOff>394607</xdr:colOff>
      <xdr:row>46</xdr:row>
      <xdr:rowOff>95249</xdr:rowOff>
    </xdr:to>
    <xdr:graphicFrame macro="">
      <xdr:nvGraphicFramePr>
        <xdr:cNvPr id="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9525</xdr:colOff>
      <xdr:row>47</xdr:row>
      <xdr:rowOff>57148</xdr:rowOff>
    </xdr:from>
    <xdr:to>
      <xdr:col>49</xdr:col>
      <xdr:colOff>340179</xdr:colOff>
      <xdr:row>71</xdr:row>
      <xdr:rowOff>149678</xdr:rowOff>
    </xdr:to>
    <xdr:graphicFrame macro="">
      <xdr:nvGraphicFramePr>
        <xdr:cNvPr id="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val/ATENCION%20PRIMARIA/SIAP_Actividad/Ficheros%20recibidos/ficheros2018/RADIOLOG&#205;A%20primer%20semestre%202018/RESUMEN%20TODO%20ARAGON%20RADIOLOGIA%20AG%20TIPOS%201%20SEM%202018%20%202017%202016%202015%20tas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val/ATENCION%20PRIMARIA/SIAP_Actividad/Ficheros%20recibidos/ficheros2017/radiologia%20anual/RESUMEN%20TODO%20ARAGON%20RADIOLOGIA%20AG%20TIPOS%202017%202016%202015%20tas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CODIGOS"/>
      <sheetName val="GRÁFICOS 1 Sem 2018"/>
      <sheetName val="TC"/>
      <sheetName val="ECO"/>
      <sheetName val="RNM"/>
      <sheetName val="RNM SEGÚN LOCALIZACION"/>
    </sheetNames>
    <sheetDataSet>
      <sheetData sheetId="0"/>
      <sheetData sheetId="1"/>
      <sheetData sheetId="2"/>
      <sheetData sheetId="3">
        <row r="2">
          <cell r="A2" t="str">
            <v>ALCAÑIZ</v>
          </cell>
        </row>
        <row r="14">
          <cell r="J14">
            <v>4.9137634514274486</v>
          </cell>
        </row>
        <row r="15">
          <cell r="A15" t="str">
            <v>BARBASTRO</v>
          </cell>
        </row>
        <row r="30">
          <cell r="J30">
            <v>185.59368769354771</v>
          </cell>
        </row>
        <row r="31">
          <cell r="A31" t="str">
            <v>CALATAYUD</v>
          </cell>
        </row>
        <row r="41">
          <cell r="J41">
            <v>112.03784389393751</v>
          </cell>
        </row>
        <row r="42">
          <cell r="A42" t="str">
            <v>HUESCA</v>
          </cell>
        </row>
        <row r="56">
          <cell r="J56">
            <v>240.22549166150625</v>
          </cell>
        </row>
        <row r="57">
          <cell r="A57" t="str">
            <v>TERUEL</v>
          </cell>
        </row>
        <row r="73">
          <cell r="J73">
            <v>180.03197119488462</v>
          </cell>
        </row>
        <row r="74">
          <cell r="A74" t="str">
            <v>ZARAGOZA I</v>
          </cell>
        </row>
        <row r="87">
          <cell r="J87">
            <v>149.71229985750276</v>
          </cell>
        </row>
        <row r="88">
          <cell r="A88" t="str">
            <v>ZARAGOZA II</v>
          </cell>
        </row>
        <row r="109">
          <cell r="J109">
            <v>117.94753809996709</v>
          </cell>
        </row>
        <row r="110">
          <cell r="A110" t="str">
            <v>ZARAGOZA III</v>
          </cell>
        </row>
        <row r="132">
          <cell r="J132">
            <v>100.46808117513011</v>
          </cell>
        </row>
        <row r="133">
          <cell r="A133" t="str">
            <v>Total general</v>
          </cell>
          <cell r="J133">
            <v>131.69130276444886</v>
          </cell>
        </row>
      </sheetData>
      <sheetData sheetId="4">
        <row r="2">
          <cell r="A2" t="str">
            <v>ALCAÑIZ</v>
          </cell>
        </row>
        <row r="14">
          <cell r="J14">
            <v>1908.1781403043258</v>
          </cell>
        </row>
        <row r="15">
          <cell r="A15" t="str">
            <v>BARBASTRO</v>
          </cell>
        </row>
        <row r="30">
          <cell r="J30">
            <v>2893.1404573028467</v>
          </cell>
        </row>
        <row r="31">
          <cell r="A31" t="str">
            <v>CALATAYUD</v>
          </cell>
        </row>
        <row r="41">
          <cell r="J41">
            <v>1747.7903647454252</v>
          </cell>
        </row>
        <row r="42">
          <cell r="A42" t="str">
            <v>HUESCA</v>
          </cell>
        </row>
        <row r="56">
          <cell r="J56">
            <v>1892.9768742926694</v>
          </cell>
        </row>
        <row r="57">
          <cell r="A57" t="str">
            <v>TERUEL</v>
          </cell>
        </row>
        <row r="73">
          <cell r="J73">
            <v>1496.1277606195583</v>
          </cell>
        </row>
        <row r="74">
          <cell r="A74" t="str">
            <v>ZARAGOZA I</v>
          </cell>
        </row>
        <row r="87">
          <cell r="J87">
            <v>2674.9800082973084</v>
          </cell>
        </row>
        <row r="88">
          <cell r="A88" t="str">
            <v>ZARAGOZA II</v>
          </cell>
        </row>
        <row r="109">
          <cell r="J109">
            <v>2326.6243997052766</v>
          </cell>
        </row>
        <row r="110">
          <cell r="A110" t="str">
            <v>ZARAGOZA III</v>
          </cell>
        </row>
        <row r="132">
          <cell r="J132">
            <v>2314.2302836202384</v>
          </cell>
        </row>
        <row r="133">
          <cell r="A133" t="str">
            <v>Total general</v>
          </cell>
          <cell r="J133">
            <v>2295.6492007255042</v>
          </cell>
        </row>
      </sheetData>
      <sheetData sheetId="5">
        <row r="2">
          <cell r="A2" t="str">
            <v>ALCAÑIZ</v>
          </cell>
        </row>
        <row r="14">
          <cell r="J14">
            <v>27.844659558088875</v>
          </cell>
        </row>
        <row r="15">
          <cell r="A15" t="str">
            <v>BARBASTRO</v>
          </cell>
        </row>
        <row r="30">
          <cell r="J30">
            <v>538.75196199041272</v>
          </cell>
        </row>
        <row r="31">
          <cell r="A31" t="str">
            <v>CALATAYUD</v>
          </cell>
        </row>
        <row r="41">
          <cell r="J41">
            <v>1264.7827710693389</v>
          </cell>
        </row>
        <row r="42">
          <cell r="A42" t="str">
            <v>HUESCA</v>
          </cell>
        </row>
        <row r="56">
          <cell r="J56">
            <v>927.8042322393286</v>
          </cell>
        </row>
        <row r="57">
          <cell r="A57" t="str">
            <v>TERUEL</v>
          </cell>
        </row>
        <row r="73">
          <cell r="J73">
            <v>859.80786243074203</v>
          </cell>
        </row>
        <row r="74">
          <cell r="A74" t="str">
            <v>ZARAGOZA I</v>
          </cell>
        </row>
        <row r="87">
          <cell r="J87">
            <v>631.91818132624655</v>
          </cell>
        </row>
        <row r="88">
          <cell r="A88" t="str">
            <v>ZARAGOZA II</v>
          </cell>
        </row>
        <row r="109">
          <cell r="J109">
            <v>485.47789138924725</v>
          </cell>
        </row>
        <row r="110">
          <cell r="A110" t="str">
            <v>ZARAGOZA III</v>
          </cell>
        </row>
        <row r="132">
          <cell r="J132">
            <v>590.87549656637827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CODIGOS"/>
      <sheetName val="GRÁFICOS 2017"/>
      <sheetName val="TC"/>
      <sheetName val="ECO"/>
      <sheetName val="RNM"/>
      <sheetName val="RNM SEGÚN LOCALIZACIO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ALCAÑIZ</v>
          </cell>
        </row>
        <row r="15">
          <cell r="D15">
            <v>608.92766528621235</v>
          </cell>
          <cell r="E15">
            <v>217.70800936308132</v>
          </cell>
          <cell r="F15">
            <v>826.63567464929372</v>
          </cell>
          <cell r="P15">
            <v>789.25956061838895</v>
          </cell>
          <cell r="Q15">
            <v>244.10089503661513</v>
          </cell>
          <cell r="R15">
            <v>1033.360455655004</v>
          </cell>
        </row>
        <row r="16">
          <cell r="A16" t="str">
            <v>BARBASTRO</v>
          </cell>
        </row>
        <row r="31">
          <cell r="D31">
            <v>316.71466984089869</v>
          </cell>
          <cell r="E31">
            <v>81.835669723990605</v>
          </cell>
          <cell r="F31">
            <v>398.55033956488933</v>
          </cell>
          <cell r="P31">
            <v>122.58559672536562</v>
          </cell>
          <cell r="Q31">
            <v>36.242698162282011</v>
          </cell>
          <cell r="R31">
            <v>122.58559672536562</v>
          </cell>
        </row>
        <row r="32">
          <cell r="A32" t="str">
            <v>CALATAYUD</v>
          </cell>
        </row>
        <row r="42">
          <cell r="D42">
            <v>761.92360973679001</v>
          </cell>
          <cell r="E42">
            <v>168.21690085097961</v>
          </cell>
          <cell r="F42">
            <v>930.14051058776965</v>
          </cell>
          <cell r="P42">
            <v>523.09948667807384</v>
          </cell>
          <cell r="Q42">
            <v>119.77511610853092</v>
          </cell>
          <cell r="R42">
            <v>642.87460278660478</v>
          </cell>
        </row>
        <row r="43">
          <cell r="A43" t="str">
            <v>HUESCA</v>
          </cell>
        </row>
        <row r="57">
          <cell r="D57">
            <v>566.07811663991436</v>
          </cell>
          <cell r="E57">
            <v>192.6163723916533</v>
          </cell>
          <cell r="F57">
            <v>758.69448903156763</v>
          </cell>
          <cell r="P57">
            <v>453.66795366795367</v>
          </cell>
          <cell r="Q57">
            <v>164.09266409266408</v>
          </cell>
          <cell r="R57">
            <v>617.76061776061772</v>
          </cell>
        </row>
        <row r="58">
          <cell r="A58" t="str">
            <v>TERUEL</v>
          </cell>
        </row>
        <row r="74">
          <cell r="D74">
            <v>454.53135180416371</v>
          </cell>
          <cell r="E74">
            <v>175.29707424529181</v>
          </cell>
          <cell r="F74">
            <v>629.82842604945552</v>
          </cell>
          <cell r="P74">
            <v>344.11456082957841</v>
          </cell>
          <cell r="Q74">
            <v>123.44916980433307</v>
          </cell>
          <cell r="R74">
            <v>467.56373063391146</v>
          </cell>
        </row>
        <row r="75">
          <cell r="A75" t="str">
            <v>ZARAGOZA I</v>
          </cell>
        </row>
        <row r="88">
          <cell r="D88">
            <v>490.01222005783353</v>
          </cell>
          <cell r="E88">
            <v>162.12749996975234</v>
          </cell>
          <cell r="F88">
            <v>652.13972002758589</v>
          </cell>
          <cell r="P88">
            <v>426.32382365641098</v>
          </cell>
          <cell r="Q88">
            <v>135.62084547129766</v>
          </cell>
          <cell r="R88">
            <v>561.94466912770861</v>
          </cell>
        </row>
        <row r="89">
          <cell r="A89" t="str">
            <v>ZARAGOZA II</v>
          </cell>
        </row>
        <row r="110">
          <cell r="D110">
            <v>252.60431165588801</v>
          </cell>
          <cell r="E110">
            <v>64.6719080117564</v>
          </cell>
          <cell r="F110">
            <v>317.2762196676444</v>
          </cell>
          <cell r="P110">
            <v>151.58782323438675</v>
          </cell>
          <cell r="Q110">
            <v>32.863766365267438</v>
          </cell>
          <cell r="R110">
            <v>184.4515895996542</v>
          </cell>
        </row>
        <row r="111">
          <cell r="A111" t="str">
            <v>ZARAGOZA III</v>
          </cell>
        </row>
        <row r="132">
          <cell r="D132">
            <v>464.10004106394354</v>
          </cell>
          <cell r="E132">
            <v>135.20109710460457</v>
          </cell>
          <cell r="F132">
            <v>599.30113816854816</v>
          </cell>
          <cell r="P132">
            <v>389.42726459571043</v>
          </cell>
          <cell r="Q132">
            <v>107.02414292800869</v>
          </cell>
          <cell r="R132">
            <v>496.45140752371913</v>
          </cell>
        </row>
        <row r="133">
          <cell r="A133" t="str">
            <v>Total general</v>
          </cell>
          <cell r="D133">
            <v>441.35530377547292</v>
          </cell>
          <cell r="E133">
            <v>133.13415179183073</v>
          </cell>
          <cell r="F133">
            <v>574.48945556730359</v>
          </cell>
          <cell r="P133">
            <v>329.7003410197533</v>
          </cell>
          <cell r="Q133">
            <v>93.430069389793843</v>
          </cell>
          <cell r="R133">
            <v>423.1304104095471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B19"/>
  <sheetViews>
    <sheetView workbookViewId="0">
      <selection activeCell="A13" sqref="A13"/>
    </sheetView>
  </sheetViews>
  <sheetFormatPr baseColWidth="10" defaultRowHeight="12.75" x14ac:dyDescent="0.2"/>
  <cols>
    <col min="1" max="1" width="31.28515625" customWidth="1"/>
  </cols>
  <sheetData>
    <row r="3" spans="1:2" x14ac:dyDescent="0.2">
      <c r="A3" s="2" t="s">
        <v>463</v>
      </c>
      <c r="B3" s="68">
        <v>43675</v>
      </c>
    </row>
    <row r="4" spans="1:2" x14ac:dyDescent="0.2">
      <c r="A4" s="2" t="s">
        <v>464</v>
      </c>
    </row>
    <row r="6" spans="1:2" x14ac:dyDescent="0.2">
      <c r="A6" t="s">
        <v>465</v>
      </c>
      <c r="B6" t="s">
        <v>466</v>
      </c>
    </row>
    <row r="7" spans="1:2" x14ac:dyDescent="0.2">
      <c r="A7" t="s">
        <v>467</v>
      </c>
    </row>
    <row r="8" spans="1:2" x14ac:dyDescent="0.2">
      <c r="A8" s="93" t="s">
        <v>509</v>
      </c>
    </row>
    <row r="9" spans="1:2" ht="25.5" x14ac:dyDescent="0.2">
      <c r="A9" s="94" t="s">
        <v>510</v>
      </c>
    </row>
    <row r="10" spans="1:2" ht="25.5" x14ac:dyDescent="0.2">
      <c r="A10" s="94" t="s">
        <v>515</v>
      </c>
    </row>
    <row r="11" spans="1:2" ht="26.25" customHeight="1" x14ac:dyDescent="0.2">
      <c r="A11" s="94" t="s">
        <v>511</v>
      </c>
    </row>
    <row r="12" spans="1:2" ht="25.5" x14ac:dyDescent="0.2">
      <c r="A12" s="93" t="s">
        <v>512</v>
      </c>
    </row>
    <row r="13" spans="1:2" ht="25.5" x14ac:dyDescent="0.2">
      <c r="A13" s="93" t="s">
        <v>513</v>
      </c>
    </row>
    <row r="14" spans="1:2" x14ac:dyDescent="0.2">
      <c r="A14" s="95"/>
    </row>
    <row r="15" spans="1:2" x14ac:dyDescent="0.2">
      <c r="A15" s="95"/>
    </row>
    <row r="16" spans="1:2" x14ac:dyDescent="0.2">
      <c r="A16" t="s">
        <v>471</v>
      </c>
    </row>
    <row r="17" spans="1:1" x14ac:dyDescent="0.2">
      <c r="A17" t="s">
        <v>472</v>
      </c>
    </row>
    <row r="18" spans="1:1" x14ac:dyDescent="0.2">
      <c r="A18" s="35" t="s">
        <v>514</v>
      </c>
    </row>
    <row r="19" spans="1:1" x14ac:dyDescent="0.2">
      <c r="A19" s="9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0"/>
  <sheetViews>
    <sheetView workbookViewId="0">
      <selection activeCell="B6" sqref="B6"/>
    </sheetView>
  </sheetViews>
  <sheetFormatPr baseColWidth="10" defaultRowHeight="12.75" x14ac:dyDescent="0.2"/>
  <cols>
    <col min="1" max="1" width="19.140625" customWidth="1"/>
    <col min="2" max="2" width="24.28515625" customWidth="1"/>
    <col min="3" max="3" width="32.42578125" customWidth="1"/>
    <col min="4" max="4" width="31.85546875" customWidth="1"/>
    <col min="5" max="5" width="30.42578125" customWidth="1"/>
    <col min="6" max="6" width="28.28515625" customWidth="1"/>
    <col min="7" max="7" width="29" customWidth="1"/>
    <col min="8" max="8" width="29.85546875" customWidth="1"/>
    <col min="9" max="9" width="29.7109375" customWidth="1"/>
    <col min="10" max="10" width="34.28515625" customWidth="1"/>
  </cols>
  <sheetData>
    <row r="3" spans="1:10" x14ac:dyDescent="0.2">
      <c r="C3" s="2" t="s">
        <v>145</v>
      </c>
      <c r="D3" s="2" t="s">
        <v>146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</row>
    <row r="4" spans="1:10" x14ac:dyDescent="0.2">
      <c r="A4" s="2" t="s">
        <v>153</v>
      </c>
      <c r="B4" s="2" t="s">
        <v>2</v>
      </c>
      <c r="C4" s="2" t="s">
        <v>154</v>
      </c>
      <c r="D4" s="2" t="s">
        <v>154</v>
      </c>
      <c r="E4" s="2" t="s">
        <v>154</v>
      </c>
      <c r="F4" s="2" t="s">
        <v>154</v>
      </c>
      <c r="G4" s="2" t="s">
        <v>154</v>
      </c>
      <c r="H4" s="2" t="s">
        <v>154</v>
      </c>
      <c r="I4" s="2" t="s">
        <v>154</v>
      </c>
      <c r="J4" s="2" t="s">
        <v>154</v>
      </c>
    </row>
    <row r="5" spans="1:10" x14ac:dyDescent="0.2">
      <c r="A5" s="3" t="s">
        <v>155</v>
      </c>
      <c r="B5" s="4" t="s">
        <v>4</v>
      </c>
      <c r="C5" s="5"/>
      <c r="D5" s="5"/>
      <c r="E5" s="5"/>
      <c r="F5" s="5"/>
      <c r="G5" s="5"/>
      <c r="H5" s="5"/>
      <c r="I5" s="4" t="s">
        <v>156</v>
      </c>
      <c r="J5" s="6"/>
    </row>
    <row r="6" spans="1:10" x14ac:dyDescent="0.2">
      <c r="A6" s="7"/>
      <c r="B6" s="8"/>
      <c r="C6" s="9"/>
      <c r="D6" s="9"/>
      <c r="E6" s="9"/>
      <c r="F6" s="9"/>
      <c r="G6" s="9"/>
      <c r="H6" s="9"/>
      <c r="I6" s="10" t="s">
        <v>157</v>
      </c>
      <c r="J6" s="11"/>
    </row>
    <row r="7" spans="1:10" x14ac:dyDescent="0.2">
      <c r="A7" s="7"/>
      <c r="B7" s="8"/>
      <c r="C7" s="9"/>
      <c r="D7" s="9"/>
      <c r="E7" s="9"/>
      <c r="F7" s="9"/>
      <c r="G7" s="9"/>
      <c r="H7" s="9"/>
      <c r="I7" s="10" t="s">
        <v>158</v>
      </c>
      <c r="J7" s="11"/>
    </row>
    <row r="8" spans="1:10" x14ac:dyDescent="0.2">
      <c r="A8" s="12"/>
      <c r="B8" s="13"/>
      <c r="C8" s="14"/>
      <c r="D8" s="14"/>
      <c r="E8" s="14"/>
      <c r="F8" s="14"/>
      <c r="G8" s="14"/>
      <c r="H8" s="14"/>
      <c r="I8" s="15" t="s">
        <v>159</v>
      </c>
      <c r="J8" s="16"/>
    </row>
    <row r="9" spans="1:10" x14ac:dyDescent="0.2">
      <c r="A9" s="17" t="s">
        <v>160</v>
      </c>
      <c r="B9" s="5" t="s">
        <v>161</v>
      </c>
      <c r="C9" s="5" t="s">
        <v>162</v>
      </c>
      <c r="D9" s="4" t="s">
        <v>162</v>
      </c>
      <c r="E9" s="4" t="s">
        <v>162</v>
      </c>
      <c r="F9" s="4" t="s">
        <v>162</v>
      </c>
      <c r="G9" s="4" t="s">
        <v>162</v>
      </c>
      <c r="H9" s="4" t="s">
        <v>162</v>
      </c>
      <c r="I9" s="4" t="s">
        <v>162</v>
      </c>
      <c r="J9" s="18" t="s">
        <v>162</v>
      </c>
    </row>
    <row r="10" spans="1:10" x14ac:dyDescent="0.2">
      <c r="A10" s="19"/>
      <c r="B10" s="14"/>
      <c r="C10" s="14" t="s">
        <v>163</v>
      </c>
      <c r="D10" s="15" t="s">
        <v>163</v>
      </c>
      <c r="E10" s="15" t="s">
        <v>163</v>
      </c>
      <c r="F10" s="15" t="s">
        <v>163</v>
      </c>
      <c r="G10" s="15" t="s">
        <v>163</v>
      </c>
      <c r="H10" s="15" t="s">
        <v>163</v>
      </c>
      <c r="I10" s="15" t="s">
        <v>163</v>
      </c>
      <c r="J10" s="20" t="s">
        <v>163</v>
      </c>
    </row>
    <row r="11" spans="1:10" x14ac:dyDescent="0.2">
      <c r="A11" s="17" t="s">
        <v>164</v>
      </c>
      <c r="B11" s="5" t="s">
        <v>165</v>
      </c>
      <c r="C11" s="5" t="s">
        <v>166</v>
      </c>
      <c r="D11" s="4" t="s">
        <v>166</v>
      </c>
      <c r="E11" s="4" t="s">
        <v>166</v>
      </c>
      <c r="F11" s="4" t="s">
        <v>166</v>
      </c>
      <c r="G11" s="4" t="s">
        <v>166</v>
      </c>
      <c r="H11" s="5"/>
      <c r="I11" s="4" t="s">
        <v>166</v>
      </c>
      <c r="J11" s="18" t="s">
        <v>166</v>
      </c>
    </row>
    <row r="12" spans="1:10" x14ac:dyDescent="0.2">
      <c r="A12" s="21"/>
      <c r="B12" s="9"/>
      <c r="C12" s="9" t="s">
        <v>167</v>
      </c>
      <c r="D12" s="10" t="s">
        <v>168</v>
      </c>
      <c r="E12" s="10" t="s">
        <v>169</v>
      </c>
      <c r="F12" s="10" t="s">
        <v>168</v>
      </c>
      <c r="G12" s="10" t="s">
        <v>168</v>
      </c>
      <c r="H12" s="22" t="s">
        <v>168</v>
      </c>
      <c r="I12" s="10" t="s">
        <v>168</v>
      </c>
      <c r="J12" s="23" t="s">
        <v>168</v>
      </c>
    </row>
    <row r="13" spans="1:10" x14ac:dyDescent="0.2">
      <c r="A13" s="21"/>
      <c r="B13" s="9"/>
      <c r="C13" s="9" t="s">
        <v>170</v>
      </c>
      <c r="D13" s="10" t="s">
        <v>170</v>
      </c>
      <c r="E13" s="10" t="s">
        <v>170</v>
      </c>
      <c r="F13" s="10" t="s">
        <v>170</v>
      </c>
      <c r="G13" s="10" t="s">
        <v>170</v>
      </c>
      <c r="H13" s="10" t="s">
        <v>170</v>
      </c>
      <c r="I13" s="10" t="s">
        <v>170</v>
      </c>
      <c r="J13" s="23" t="s">
        <v>170</v>
      </c>
    </row>
    <row r="14" spans="1:10" x14ac:dyDescent="0.2">
      <c r="A14" s="21"/>
      <c r="B14" s="9"/>
      <c r="C14" s="9" t="s">
        <v>171</v>
      </c>
      <c r="D14" s="10" t="s">
        <v>171</v>
      </c>
      <c r="E14" s="10" t="s">
        <v>171</v>
      </c>
      <c r="F14" s="9"/>
      <c r="G14" s="10" t="s">
        <v>171</v>
      </c>
      <c r="H14" s="10" t="s">
        <v>171</v>
      </c>
      <c r="I14" s="10" t="s">
        <v>171</v>
      </c>
      <c r="J14" s="23" t="s">
        <v>171</v>
      </c>
    </row>
    <row r="15" spans="1:10" x14ac:dyDescent="0.2">
      <c r="A15" s="21"/>
      <c r="B15" s="9"/>
      <c r="C15" s="9" t="s">
        <v>172</v>
      </c>
      <c r="D15" s="10" t="s">
        <v>172</v>
      </c>
      <c r="E15" s="10" t="s">
        <v>172</v>
      </c>
      <c r="F15" s="9"/>
      <c r="G15" s="10" t="s">
        <v>173</v>
      </c>
      <c r="H15" s="10" t="s">
        <v>172</v>
      </c>
      <c r="I15" s="10" t="s">
        <v>172</v>
      </c>
      <c r="J15" s="11"/>
    </row>
    <row r="16" spans="1:10" x14ac:dyDescent="0.2">
      <c r="A16" s="19"/>
      <c r="B16" s="14"/>
      <c r="C16" s="14" t="s">
        <v>174</v>
      </c>
      <c r="D16" s="15" t="s">
        <v>174</v>
      </c>
      <c r="E16" s="15" t="s">
        <v>174</v>
      </c>
      <c r="F16" s="15" t="s">
        <v>174</v>
      </c>
      <c r="G16" s="15" t="s">
        <v>174</v>
      </c>
      <c r="H16" s="15" t="s">
        <v>174</v>
      </c>
      <c r="I16" s="15" t="s">
        <v>174</v>
      </c>
      <c r="J16" s="20" t="s">
        <v>174</v>
      </c>
    </row>
    <row r="17" spans="1:10" x14ac:dyDescent="0.2">
      <c r="A17" s="17" t="s">
        <v>175</v>
      </c>
      <c r="B17" s="5" t="s">
        <v>176</v>
      </c>
      <c r="C17" s="5" t="s">
        <v>177</v>
      </c>
      <c r="D17" s="4" t="s">
        <v>177</v>
      </c>
      <c r="E17" s="4" t="s">
        <v>177</v>
      </c>
      <c r="F17" s="5"/>
      <c r="G17" s="5"/>
      <c r="H17" s="5"/>
      <c r="I17" s="4" t="s">
        <v>177</v>
      </c>
      <c r="J17" s="6"/>
    </row>
    <row r="18" spans="1:10" x14ac:dyDescent="0.2">
      <c r="A18" s="21"/>
      <c r="B18" s="9"/>
      <c r="C18" s="9" t="s">
        <v>178</v>
      </c>
      <c r="D18" s="10" t="s">
        <v>178</v>
      </c>
      <c r="E18" s="10" t="s">
        <v>178</v>
      </c>
      <c r="F18" s="22" t="s">
        <v>178</v>
      </c>
      <c r="G18" s="22" t="s">
        <v>178</v>
      </c>
      <c r="H18" s="22" t="s">
        <v>178</v>
      </c>
      <c r="I18" s="10" t="s">
        <v>178</v>
      </c>
      <c r="J18" s="24" t="s">
        <v>178</v>
      </c>
    </row>
    <row r="19" spans="1:10" x14ac:dyDescent="0.2">
      <c r="A19" s="21"/>
      <c r="B19" s="9"/>
      <c r="C19" s="9" t="s">
        <v>179</v>
      </c>
      <c r="D19" s="10" t="s">
        <v>179</v>
      </c>
      <c r="E19" s="10" t="s">
        <v>179</v>
      </c>
      <c r="F19" s="10" t="s">
        <v>179</v>
      </c>
      <c r="G19" s="10" t="s">
        <v>179</v>
      </c>
      <c r="H19" s="10" t="s">
        <v>179</v>
      </c>
      <c r="I19" s="10" t="s">
        <v>179</v>
      </c>
      <c r="J19" s="23" t="s">
        <v>179</v>
      </c>
    </row>
    <row r="20" spans="1:10" x14ac:dyDescent="0.2">
      <c r="A20" s="21"/>
      <c r="B20" s="9"/>
      <c r="C20" s="9" t="s">
        <v>180</v>
      </c>
      <c r="D20" s="10" t="s">
        <v>180</v>
      </c>
      <c r="E20" s="10" t="s">
        <v>180</v>
      </c>
      <c r="F20" s="10" t="s">
        <v>181</v>
      </c>
      <c r="G20" s="10" t="s">
        <v>180</v>
      </c>
      <c r="H20" s="9"/>
      <c r="I20" s="10" t="s">
        <v>180</v>
      </c>
      <c r="J20" s="23" t="s">
        <v>180</v>
      </c>
    </row>
    <row r="21" spans="1:10" x14ac:dyDescent="0.2">
      <c r="A21" s="21"/>
      <c r="B21" s="9"/>
      <c r="C21" s="9" t="s">
        <v>182</v>
      </c>
      <c r="D21" s="10" t="s">
        <v>182</v>
      </c>
      <c r="E21" s="10" t="s">
        <v>182</v>
      </c>
      <c r="F21" s="9"/>
      <c r="G21" s="10" t="s">
        <v>182</v>
      </c>
      <c r="H21" s="9"/>
      <c r="I21" s="10" t="s">
        <v>182</v>
      </c>
      <c r="J21" s="23" t="s">
        <v>182</v>
      </c>
    </row>
    <row r="22" spans="1:10" x14ac:dyDescent="0.2">
      <c r="A22" s="21"/>
      <c r="B22" s="9"/>
      <c r="C22" s="9" t="s">
        <v>183</v>
      </c>
      <c r="D22" s="10" t="s">
        <v>183</v>
      </c>
      <c r="E22" s="10" t="s">
        <v>183</v>
      </c>
      <c r="F22" s="10" t="s">
        <v>183</v>
      </c>
      <c r="G22" s="10" t="s">
        <v>183</v>
      </c>
      <c r="H22" s="10" t="s">
        <v>183</v>
      </c>
      <c r="I22" s="10" t="s">
        <v>183</v>
      </c>
      <c r="J22" s="23" t="s">
        <v>183</v>
      </c>
    </row>
    <row r="23" spans="1:10" x14ac:dyDescent="0.2">
      <c r="A23" s="21"/>
      <c r="B23" s="9"/>
      <c r="C23" s="9" t="s">
        <v>184</v>
      </c>
      <c r="D23" s="10" t="s">
        <v>184</v>
      </c>
      <c r="E23" s="10" t="s">
        <v>184</v>
      </c>
      <c r="F23" s="10" t="s">
        <v>184</v>
      </c>
      <c r="G23" s="10" t="s">
        <v>184</v>
      </c>
      <c r="H23" s="10" t="s">
        <v>184</v>
      </c>
      <c r="I23" s="10" t="s">
        <v>184</v>
      </c>
      <c r="J23" s="23" t="s">
        <v>184</v>
      </c>
    </row>
    <row r="24" spans="1:10" x14ac:dyDescent="0.2">
      <c r="A24" s="21"/>
      <c r="B24" s="9"/>
      <c r="C24" s="9" t="s">
        <v>185</v>
      </c>
      <c r="D24" s="10" t="s">
        <v>185</v>
      </c>
      <c r="E24" s="10" t="s">
        <v>185</v>
      </c>
      <c r="F24" s="10" t="s">
        <v>185</v>
      </c>
      <c r="G24" s="10" t="s">
        <v>185</v>
      </c>
      <c r="H24" s="10" t="s">
        <v>185</v>
      </c>
      <c r="I24" s="10" t="s">
        <v>185</v>
      </c>
      <c r="J24" s="23" t="s">
        <v>185</v>
      </c>
    </row>
    <row r="25" spans="1:10" x14ac:dyDescent="0.2">
      <c r="A25" s="21"/>
      <c r="B25" s="9"/>
      <c r="C25" s="9" t="s">
        <v>186</v>
      </c>
      <c r="D25" s="10" t="s">
        <v>186</v>
      </c>
      <c r="E25" s="10" t="s">
        <v>186</v>
      </c>
      <c r="F25" s="10" t="s">
        <v>186</v>
      </c>
      <c r="G25" s="10" t="s">
        <v>186</v>
      </c>
      <c r="H25" s="10" t="s">
        <v>186</v>
      </c>
      <c r="I25" s="10" t="s">
        <v>186</v>
      </c>
      <c r="J25" s="23" t="s">
        <v>187</v>
      </c>
    </row>
    <row r="26" spans="1:10" x14ac:dyDescent="0.2">
      <c r="A26" s="21"/>
      <c r="B26" s="9"/>
      <c r="C26" s="9" t="s">
        <v>188</v>
      </c>
      <c r="D26" s="10" t="s">
        <v>188</v>
      </c>
      <c r="E26" s="10" t="s">
        <v>188</v>
      </c>
      <c r="F26" s="10" t="s">
        <v>188</v>
      </c>
      <c r="G26" s="10" t="s">
        <v>188</v>
      </c>
      <c r="H26" s="10" t="s">
        <v>188</v>
      </c>
      <c r="I26" s="10" t="s">
        <v>188</v>
      </c>
      <c r="J26" s="23" t="s">
        <v>188</v>
      </c>
    </row>
    <row r="27" spans="1:10" x14ac:dyDescent="0.2">
      <c r="A27" s="21"/>
      <c r="B27" s="9"/>
      <c r="C27" s="9" t="s">
        <v>189</v>
      </c>
      <c r="D27" s="10" t="s">
        <v>190</v>
      </c>
      <c r="E27" s="10" t="s">
        <v>190</v>
      </c>
      <c r="F27" s="10" t="s">
        <v>189</v>
      </c>
      <c r="G27" s="10" t="s">
        <v>191</v>
      </c>
      <c r="H27" s="10" t="s">
        <v>190</v>
      </c>
      <c r="I27" s="10" t="s">
        <v>190</v>
      </c>
      <c r="J27" s="23" t="s">
        <v>190</v>
      </c>
    </row>
    <row r="28" spans="1:10" x14ac:dyDescent="0.2">
      <c r="A28" s="21"/>
      <c r="B28" s="9"/>
      <c r="C28" s="9" t="s">
        <v>192</v>
      </c>
      <c r="D28" s="10" t="s">
        <v>192</v>
      </c>
      <c r="E28" s="10" t="s">
        <v>192</v>
      </c>
      <c r="F28" s="9"/>
      <c r="G28" s="9"/>
      <c r="H28" s="9"/>
      <c r="I28" s="9"/>
      <c r="J28" s="23" t="s">
        <v>192</v>
      </c>
    </row>
    <row r="29" spans="1:10" x14ac:dyDescent="0.2">
      <c r="A29" s="21"/>
      <c r="B29" s="9"/>
      <c r="C29" s="9" t="s">
        <v>193</v>
      </c>
      <c r="D29" s="10" t="s">
        <v>193</v>
      </c>
      <c r="E29" s="10" t="s">
        <v>193</v>
      </c>
      <c r="F29" s="10" t="s">
        <v>193</v>
      </c>
      <c r="G29" s="10" t="s">
        <v>193</v>
      </c>
      <c r="H29" s="10" t="s">
        <v>193</v>
      </c>
      <c r="I29" s="10" t="s">
        <v>193</v>
      </c>
      <c r="J29" s="11"/>
    </row>
    <row r="30" spans="1:10" x14ac:dyDescent="0.2">
      <c r="A30" s="21"/>
      <c r="B30" s="9"/>
      <c r="C30" s="9" t="s">
        <v>194</v>
      </c>
      <c r="D30" s="10" t="s">
        <v>194</v>
      </c>
      <c r="E30" s="10" t="s">
        <v>194</v>
      </c>
      <c r="F30" s="10" t="s">
        <v>194</v>
      </c>
      <c r="G30" s="10" t="s">
        <v>194</v>
      </c>
      <c r="H30" s="10" t="s">
        <v>194</v>
      </c>
      <c r="I30" s="10" t="s">
        <v>194</v>
      </c>
      <c r="J30" s="23" t="s">
        <v>194</v>
      </c>
    </row>
    <row r="31" spans="1:10" x14ac:dyDescent="0.2">
      <c r="A31" s="21"/>
      <c r="B31" s="9"/>
      <c r="C31" s="9" t="s">
        <v>195</v>
      </c>
      <c r="D31" s="10" t="s">
        <v>195</v>
      </c>
      <c r="E31" s="10" t="s">
        <v>195</v>
      </c>
      <c r="F31" s="10" t="s">
        <v>195</v>
      </c>
      <c r="G31" s="10" t="s">
        <v>195</v>
      </c>
      <c r="H31" s="10" t="s">
        <v>195</v>
      </c>
      <c r="I31" s="10" t="s">
        <v>195</v>
      </c>
      <c r="J31" s="23" t="s">
        <v>195</v>
      </c>
    </row>
    <row r="32" spans="1:10" x14ac:dyDescent="0.2">
      <c r="A32" s="21"/>
      <c r="B32" s="9"/>
      <c r="C32" s="9" t="s">
        <v>196</v>
      </c>
      <c r="D32" s="10" t="s">
        <v>196</v>
      </c>
      <c r="E32" s="10" t="s">
        <v>196</v>
      </c>
      <c r="F32" s="10" t="s">
        <v>196</v>
      </c>
      <c r="G32" s="10" t="s">
        <v>197</v>
      </c>
      <c r="H32" s="10" t="s">
        <v>196</v>
      </c>
      <c r="I32" s="10" t="s">
        <v>196</v>
      </c>
      <c r="J32" s="23" t="s">
        <v>196</v>
      </c>
    </row>
    <row r="33" spans="1:10" x14ac:dyDescent="0.2">
      <c r="A33" s="19"/>
      <c r="B33" s="14"/>
      <c r="C33" s="14" t="s">
        <v>198</v>
      </c>
      <c r="D33" s="15" t="s">
        <v>198</v>
      </c>
      <c r="E33" s="15" t="s">
        <v>198</v>
      </c>
      <c r="F33" s="15" t="s">
        <v>198</v>
      </c>
      <c r="G33" s="15" t="s">
        <v>198</v>
      </c>
      <c r="H33" s="15" t="s">
        <v>198</v>
      </c>
      <c r="I33" s="15" t="s">
        <v>198</v>
      </c>
      <c r="J33" s="20" t="s">
        <v>198</v>
      </c>
    </row>
    <row r="34" spans="1:10" x14ac:dyDescent="0.2">
      <c r="A34" s="17" t="s">
        <v>199</v>
      </c>
      <c r="B34" s="5" t="s">
        <v>200</v>
      </c>
      <c r="C34" s="5" t="s">
        <v>201</v>
      </c>
      <c r="D34" s="4" t="s">
        <v>201</v>
      </c>
      <c r="E34" s="4" t="s">
        <v>201</v>
      </c>
      <c r="F34" s="5"/>
      <c r="G34" s="4" t="s">
        <v>201</v>
      </c>
      <c r="H34" s="5"/>
      <c r="I34" s="4" t="s">
        <v>201</v>
      </c>
      <c r="J34" s="18" t="s">
        <v>201</v>
      </c>
    </row>
    <row r="35" spans="1:10" x14ac:dyDescent="0.2">
      <c r="A35" s="21"/>
      <c r="B35" s="9"/>
      <c r="C35" s="9" t="s">
        <v>202</v>
      </c>
      <c r="D35" s="10" t="s">
        <v>202</v>
      </c>
      <c r="E35" s="10" t="s">
        <v>202</v>
      </c>
      <c r="F35" s="22" t="s">
        <v>202</v>
      </c>
      <c r="G35" s="10" t="s">
        <v>202</v>
      </c>
      <c r="H35" s="22" t="s">
        <v>202</v>
      </c>
      <c r="I35" s="10" t="s">
        <v>202</v>
      </c>
      <c r="J35" s="23" t="s">
        <v>202</v>
      </c>
    </row>
    <row r="36" spans="1:10" x14ac:dyDescent="0.2">
      <c r="A36" s="21"/>
      <c r="B36" s="9"/>
      <c r="C36" s="9" t="s">
        <v>203</v>
      </c>
      <c r="D36" s="10" t="s">
        <v>203</v>
      </c>
      <c r="E36" s="10" t="s">
        <v>203</v>
      </c>
      <c r="F36" s="10" t="s">
        <v>203</v>
      </c>
      <c r="G36" s="10" t="s">
        <v>203</v>
      </c>
      <c r="H36" s="10" t="s">
        <v>203</v>
      </c>
      <c r="I36" s="10" t="s">
        <v>203</v>
      </c>
      <c r="J36" s="23" t="s">
        <v>203</v>
      </c>
    </row>
    <row r="37" spans="1:10" x14ac:dyDescent="0.2">
      <c r="A37" s="21"/>
      <c r="B37" s="9"/>
      <c r="C37" s="9" t="s">
        <v>204</v>
      </c>
      <c r="D37" s="10" t="s">
        <v>204</v>
      </c>
      <c r="E37" s="10" t="s">
        <v>204</v>
      </c>
      <c r="F37" s="10" t="s">
        <v>204</v>
      </c>
      <c r="G37" s="10" t="s">
        <v>204</v>
      </c>
      <c r="H37" s="10" t="s">
        <v>204</v>
      </c>
      <c r="I37" s="10" t="s">
        <v>204</v>
      </c>
      <c r="J37" s="23" t="s">
        <v>204</v>
      </c>
    </row>
    <row r="38" spans="1:10" x14ac:dyDescent="0.2">
      <c r="A38" s="21"/>
      <c r="B38" s="9"/>
      <c r="C38" s="9" t="s">
        <v>205</v>
      </c>
      <c r="D38" s="10" t="s">
        <v>205</v>
      </c>
      <c r="E38" s="10" t="s">
        <v>205</v>
      </c>
      <c r="F38" s="10" t="s">
        <v>206</v>
      </c>
      <c r="G38" s="10" t="s">
        <v>205</v>
      </c>
      <c r="H38" s="10" t="s">
        <v>205</v>
      </c>
      <c r="I38" s="10" t="s">
        <v>205</v>
      </c>
      <c r="J38" s="23" t="s">
        <v>205</v>
      </c>
    </row>
    <row r="39" spans="1:10" x14ac:dyDescent="0.2">
      <c r="A39" s="21"/>
      <c r="B39" s="9"/>
      <c r="C39" s="9" t="s">
        <v>207</v>
      </c>
      <c r="D39" s="10" t="s">
        <v>207</v>
      </c>
      <c r="E39" s="10" t="s">
        <v>207</v>
      </c>
      <c r="F39" s="10" t="s">
        <v>207</v>
      </c>
      <c r="G39" s="10" t="s">
        <v>207</v>
      </c>
      <c r="H39" s="10" t="s">
        <v>207</v>
      </c>
      <c r="I39" s="10" t="s">
        <v>207</v>
      </c>
      <c r="J39" s="23" t="s">
        <v>207</v>
      </c>
    </row>
    <row r="40" spans="1:10" x14ac:dyDescent="0.2">
      <c r="A40" s="21"/>
      <c r="B40" s="9"/>
      <c r="C40" s="9" t="s">
        <v>208</v>
      </c>
      <c r="D40" s="10" t="s">
        <v>208</v>
      </c>
      <c r="E40" s="10" t="s">
        <v>208</v>
      </c>
      <c r="F40" s="10" t="s">
        <v>208</v>
      </c>
      <c r="G40" s="10" t="s">
        <v>208</v>
      </c>
      <c r="H40" s="10" t="s">
        <v>208</v>
      </c>
      <c r="I40" s="10" t="s">
        <v>208</v>
      </c>
      <c r="J40" s="23" t="s">
        <v>208</v>
      </c>
    </row>
    <row r="41" spans="1:10" x14ac:dyDescent="0.2">
      <c r="A41" s="21"/>
      <c r="B41" s="9"/>
      <c r="C41" s="9" t="s">
        <v>209</v>
      </c>
      <c r="D41" s="10" t="s">
        <v>209</v>
      </c>
      <c r="E41" s="10" t="s">
        <v>209</v>
      </c>
      <c r="F41" s="10" t="s">
        <v>209</v>
      </c>
      <c r="G41" s="10" t="s">
        <v>209</v>
      </c>
      <c r="H41" s="10" t="s">
        <v>209</v>
      </c>
      <c r="I41" s="10" t="s">
        <v>209</v>
      </c>
      <c r="J41" s="23" t="s">
        <v>209</v>
      </c>
    </row>
    <row r="42" spans="1:10" x14ac:dyDescent="0.2">
      <c r="A42" s="21"/>
      <c r="B42" s="9"/>
      <c r="C42" s="9" t="s">
        <v>210</v>
      </c>
      <c r="D42" s="10" t="s">
        <v>210</v>
      </c>
      <c r="E42" s="10" t="s">
        <v>210</v>
      </c>
      <c r="F42" s="10" t="s">
        <v>210</v>
      </c>
      <c r="G42" s="10" t="s">
        <v>210</v>
      </c>
      <c r="H42" s="10" t="s">
        <v>211</v>
      </c>
      <c r="I42" s="10" t="s">
        <v>210</v>
      </c>
      <c r="J42" s="23" t="s">
        <v>210</v>
      </c>
    </row>
    <row r="43" spans="1:10" x14ac:dyDescent="0.2">
      <c r="A43" s="21"/>
      <c r="B43" s="9"/>
      <c r="C43" s="9" t="s">
        <v>212</v>
      </c>
      <c r="D43" s="10" t="s">
        <v>212</v>
      </c>
      <c r="E43" s="10" t="s">
        <v>212</v>
      </c>
      <c r="F43" s="10" t="s">
        <v>212</v>
      </c>
      <c r="G43" s="10" t="s">
        <v>212</v>
      </c>
      <c r="H43" s="10" t="s">
        <v>212</v>
      </c>
      <c r="I43" s="10" t="s">
        <v>212</v>
      </c>
      <c r="J43" s="23" t="s">
        <v>212</v>
      </c>
    </row>
    <row r="44" spans="1:10" x14ac:dyDescent="0.2">
      <c r="A44" s="21"/>
      <c r="B44" s="9"/>
      <c r="C44" s="9" t="s">
        <v>213</v>
      </c>
      <c r="D44" s="10" t="s">
        <v>213</v>
      </c>
      <c r="E44" s="10" t="s">
        <v>213</v>
      </c>
      <c r="F44" s="10" t="s">
        <v>213</v>
      </c>
      <c r="G44" s="10" t="s">
        <v>213</v>
      </c>
      <c r="H44" s="10" t="s">
        <v>214</v>
      </c>
      <c r="I44" s="10" t="s">
        <v>213</v>
      </c>
      <c r="J44" s="23" t="s">
        <v>213</v>
      </c>
    </row>
    <row r="45" spans="1:10" x14ac:dyDescent="0.2">
      <c r="A45" s="21"/>
      <c r="B45" s="9"/>
      <c r="C45" s="9" t="s">
        <v>215</v>
      </c>
      <c r="D45" s="10" t="s">
        <v>215</v>
      </c>
      <c r="E45" s="10" t="s">
        <v>215</v>
      </c>
      <c r="F45" s="10" t="s">
        <v>215</v>
      </c>
      <c r="G45" s="10" t="s">
        <v>215</v>
      </c>
      <c r="H45" s="10" t="s">
        <v>215</v>
      </c>
      <c r="I45" s="10" t="s">
        <v>215</v>
      </c>
      <c r="J45" s="23" t="s">
        <v>215</v>
      </c>
    </row>
    <row r="46" spans="1:10" x14ac:dyDescent="0.2">
      <c r="A46" s="21"/>
      <c r="B46" s="9"/>
      <c r="C46" s="9" t="s">
        <v>216</v>
      </c>
      <c r="D46" s="10" t="s">
        <v>216</v>
      </c>
      <c r="E46" s="10" t="s">
        <v>216</v>
      </c>
      <c r="F46" s="10" t="s">
        <v>216</v>
      </c>
      <c r="G46" s="10" t="s">
        <v>216</v>
      </c>
      <c r="H46" s="9"/>
      <c r="I46" s="10" t="s">
        <v>216</v>
      </c>
      <c r="J46" s="23" t="s">
        <v>216</v>
      </c>
    </row>
    <row r="47" spans="1:10" x14ac:dyDescent="0.2">
      <c r="A47" s="21"/>
      <c r="B47" s="9"/>
      <c r="C47" s="9" t="s">
        <v>217</v>
      </c>
      <c r="D47" s="10" t="s">
        <v>217</v>
      </c>
      <c r="E47" s="10" t="s">
        <v>217</v>
      </c>
      <c r="F47" s="10" t="s">
        <v>217</v>
      </c>
      <c r="G47" s="10" t="s">
        <v>217</v>
      </c>
      <c r="H47" s="10" t="s">
        <v>217</v>
      </c>
      <c r="I47" s="10" t="s">
        <v>218</v>
      </c>
      <c r="J47" s="23" t="s">
        <v>218</v>
      </c>
    </row>
    <row r="48" spans="1:10" x14ac:dyDescent="0.2">
      <c r="A48" s="21"/>
      <c r="B48" s="9"/>
      <c r="C48" s="9" t="s">
        <v>219</v>
      </c>
      <c r="D48" s="10" t="s">
        <v>219</v>
      </c>
      <c r="E48" s="10" t="s">
        <v>219</v>
      </c>
      <c r="F48" s="10" t="s">
        <v>219</v>
      </c>
      <c r="G48" s="10" t="s">
        <v>219</v>
      </c>
      <c r="H48" s="9"/>
      <c r="I48" s="10" t="s">
        <v>219</v>
      </c>
      <c r="J48" s="23" t="s">
        <v>219</v>
      </c>
    </row>
    <row r="49" spans="1:10" x14ac:dyDescent="0.2">
      <c r="A49" s="21"/>
      <c r="B49" s="9"/>
      <c r="C49" s="9" t="s">
        <v>220</v>
      </c>
      <c r="D49" s="10" t="s">
        <v>221</v>
      </c>
      <c r="E49" s="10" t="s">
        <v>221</v>
      </c>
      <c r="F49" s="10" t="s">
        <v>220</v>
      </c>
      <c r="G49" s="10" t="s">
        <v>220</v>
      </c>
      <c r="H49" s="10" t="s">
        <v>221</v>
      </c>
      <c r="I49" s="10" t="s">
        <v>222</v>
      </c>
      <c r="J49" s="23" t="s">
        <v>223</v>
      </c>
    </row>
    <row r="50" spans="1:10" x14ac:dyDescent="0.2">
      <c r="A50" s="21"/>
      <c r="B50" s="9"/>
      <c r="C50" s="9" t="s">
        <v>223</v>
      </c>
      <c r="D50" s="10" t="s">
        <v>223</v>
      </c>
      <c r="E50" s="10" t="s">
        <v>223</v>
      </c>
      <c r="F50" s="10" t="s">
        <v>223</v>
      </c>
      <c r="G50" s="10" t="s">
        <v>223</v>
      </c>
      <c r="H50" s="10" t="s">
        <v>223</v>
      </c>
      <c r="I50" s="10" t="s">
        <v>223</v>
      </c>
      <c r="J50" s="23" t="s">
        <v>224</v>
      </c>
    </row>
    <row r="51" spans="1:10" x14ac:dyDescent="0.2">
      <c r="A51" s="21"/>
      <c r="B51" s="9"/>
      <c r="C51" s="9" t="s">
        <v>224</v>
      </c>
      <c r="D51" s="10" t="s">
        <v>224</v>
      </c>
      <c r="E51" s="10" t="s">
        <v>224</v>
      </c>
      <c r="F51" s="10" t="s">
        <v>224</v>
      </c>
      <c r="G51" s="10" t="s">
        <v>224</v>
      </c>
      <c r="H51" s="10" t="s">
        <v>224</v>
      </c>
      <c r="I51" s="10" t="s">
        <v>224</v>
      </c>
      <c r="J51" s="23" t="s">
        <v>225</v>
      </c>
    </row>
    <row r="52" spans="1:10" x14ac:dyDescent="0.2">
      <c r="A52" s="21"/>
      <c r="B52" s="9"/>
      <c r="C52" s="9" t="s">
        <v>226</v>
      </c>
      <c r="D52" s="10" t="s">
        <v>226</v>
      </c>
      <c r="E52" s="10" t="s">
        <v>226</v>
      </c>
      <c r="F52" s="10" t="s">
        <v>226</v>
      </c>
      <c r="G52" s="10" t="s">
        <v>226</v>
      </c>
      <c r="H52" s="10" t="s">
        <v>226</v>
      </c>
      <c r="I52" s="10" t="s">
        <v>226</v>
      </c>
      <c r="J52" s="23" t="s">
        <v>226</v>
      </c>
    </row>
    <row r="53" spans="1:10" x14ac:dyDescent="0.2">
      <c r="A53" s="21"/>
      <c r="B53" s="9"/>
      <c r="C53" s="9" t="s">
        <v>227</v>
      </c>
      <c r="D53" s="10" t="s">
        <v>227</v>
      </c>
      <c r="E53" s="10" t="s">
        <v>227</v>
      </c>
      <c r="F53" s="10" t="s">
        <v>227</v>
      </c>
      <c r="G53" s="10" t="s">
        <v>227</v>
      </c>
      <c r="H53" s="10" t="s">
        <v>227</v>
      </c>
      <c r="I53" s="10" t="s">
        <v>227</v>
      </c>
      <c r="J53" s="23" t="s">
        <v>227</v>
      </c>
    </row>
    <row r="54" spans="1:10" x14ac:dyDescent="0.2">
      <c r="A54" s="21"/>
      <c r="B54" s="9"/>
      <c r="C54" s="9" t="s">
        <v>228</v>
      </c>
      <c r="D54" s="10" t="s">
        <v>228</v>
      </c>
      <c r="E54" s="10" t="s">
        <v>228</v>
      </c>
      <c r="F54" s="10" t="s">
        <v>228</v>
      </c>
      <c r="G54" s="10" t="s">
        <v>228</v>
      </c>
      <c r="H54" s="10" t="s">
        <v>228</v>
      </c>
      <c r="I54" s="10" t="s">
        <v>229</v>
      </c>
      <c r="J54" s="23" t="s">
        <v>228</v>
      </c>
    </row>
    <row r="55" spans="1:10" x14ac:dyDescent="0.2">
      <c r="A55" s="21"/>
      <c r="B55" s="9"/>
      <c r="C55" s="9" t="s">
        <v>230</v>
      </c>
      <c r="D55" s="10" t="s">
        <v>230</v>
      </c>
      <c r="E55" s="10" t="s">
        <v>230</v>
      </c>
      <c r="F55" s="10" t="s">
        <v>230</v>
      </c>
      <c r="G55" s="10" t="s">
        <v>230</v>
      </c>
      <c r="H55" s="10" t="s">
        <v>231</v>
      </c>
      <c r="I55" s="10" t="s">
        <v>231</v>
      </c>
      <c r="J55" s="23" t="s">
        <v>230</v>
      </c>
    </row>
    <row r="56" spans="1:10" x14ac:dyDescent="0.2">
      <c r="A56" s="19"/>
      <c r="B56" s="14"/>
      <c r="C56" s="14" t="s">
        <v>232</v>
      </c>
      <c r="D56" s="15" t="s">
        <v>232</v>
      </c>
      <c r="E56" s="15" t="s">
        <v>232</v>
      </c>
      <c r="F56" s="15" t="s">
        <v>232</v>
      </c>
      <c r="G56" s="15" t="s">
        <v>232</v>
      </c>
      <c r="H56" s="15" t="s">
        <v>232</v>
      </c>
      <c r="I56" s="15" t="s">
        <v>232</v>
      </c>
      <c r="J56" s="20" t="s">
        <v>232</v>
      </c>
    </row>
    <row r="57" spans="1:10" x14ac:dyDescent="0.2">
      <c r="A57" s="17" t="s">
        <v>233</v>
      </c>
      <c r="B57" s="5" t="s">
        <v>234</v>
      </c>
      <c r="C57" s="5" t="s">
        <v>235</v>
      </c>
      <c r="D57" s="4" t="s">
        <v>235</v>
      </c>
      <c r="E57" s="4" t="s">
        <v>235</v>
      </c>
      <c r="F57" s="4" t="s">
        <v>235</v>
      </c>
      <c r="G57" s="4" t="s">
        <v>235</v>
      </c>
      <c r="H57" s="5"/>
      <c r="I57" s="5"/>
      <c r="J57" s="6"/>
    </row>
    <row r="58" spans="1:10" x14ac:dyDescent="0.2">
      <c r="A58" s="21"/>
      <c r="B58" s="9"/>
      <c r="C58" s="9" t="s">
        <v>236</v>
      </c>
      <c r="D58" s="10" t="s">
        <v>236</v>
      </c>
      <c r="E58" s="9"/>
      <c r="F58" s="9"/>
      <c r="G58" s="10" t="s">
        <v>236</v>
      </c>
      <c r="H58" s="9"/>
      <c r="I58" s="9"/>
      <c r="J58" s="11"/>
    </row>
    <row r="59" spans="1:10" x14ac:dyDescent="0.2">
      <c r="A59" s="21"/>
      <c r="B59" s="9"/>
      <c r="C59" s="9" t="s">
        <v>237</v>
      </c>
      <c r="D59" s="10" t="s">
        <v>237</v>
      </c>
      <c r="E59" s="10" t="s">
        <v>237</v>
      </c>
      <c r="F59" s="9"/>
      <c r="G59" s="10" t="s">
        <v>237</v>
      </c>
      <c r="H59" s="9"/>
      <c r="I59" s="22" t="s">
        <v>237</v>
      </c>
      <c r="J59" s="11"/>
    </row>
    <row r="60" spans="1:10" x14ac:dyDescent="0.2">
      <c r="A60" s="21"/>
      <c r="B60" s="9"/>
      <c r="C60" s="9" t="s">
        <v>238</v>
      </c>
      <c r="D60" s="10" t="s">
        <v>238</v>
      </c>
      <c r="E60" s="10" t="s">
        <v>239</v>
      </c>
      <c r="F60" s="9"/>
      <c r="G60" s="9"/>
      <c r="H60" s="9"/>
      <c r="I60" s="9"/>
      <c r="J60" s="11"/>
    </row>
    <row r="61" spans="1:10" x14ac:dyDescent="0.2">
      <c r="A61" s="19"/>
      <c r="B61" s="14"/>
      <c r="C61" s="14" t="s">
        <v>240</v>
      </c>
      <c r="D61" s="15" t="s">
        <v>240</v>
      </c>
      <c r="E61" s="14"/>
      <c r="F61" s="14"/>
      <c r="G61" s="14"/>
      <c r="H61" s="14"/>
      <c r="I61" s="14"/>
      <c r="J61" s="16"/>
    </row>
    <row r="62" spans="1:10" x14ac:dyDescent="0.2">
      <c r="A62" s="17" t="s">
        <v>241</v>
      </c>
      <c r="B62" s="4" t="s">
        <v>242</v>
      </c>
      <c r="C62" s="5"/>
      <c r="D62" s="5"/>
      <c r="E62" s="4" t="s">
        <v>243</v>
      </c>
      <c r="F62" s="5"/>
      <c r="G62" s="5"/>
      <c r="H62" s="5"/>
      <c r="I62" s="5"/>
      <c r="J62" s="6"/>
    </row>
    <row r="63" spans="1:10" x14ac:dyDescent="0.2">
      <c r="A63" s="19"/>
      <c r="B63" s="14"/>
      <c r="C63" s="14"/>
      <c r="D63" s="14"/>
      <c r="E63" s="14"/>
      <c r="F63" s="14"/>
      <c r="G63" s="25" t="s">
        <v>244</v>
      </c>
      <c r="H63" s="14"/>
      <c r="I63" s="14"/>
      <c r="J63" s="16"/>
    </row>
    <row r="64" spans="1:10" x14ac:dyDescent="0.2">
      <c r="A64" s="26" t="s">
        <v>245</v>
      </c>
      <c r="B64" s="5" t="s">
        <v>141</v>
      </c>
      <c r="C64" s="5" t="s">
        <v>246</v>
      </c>
      <c r="D64" s="4" t="s">
        <v>246</v>
      </c>
      <c r="E64" s="4" t="s">
        <v>246</v>
      </c>
      <c r="F64" s="4" t="s">
        <v>246</v>
      </c>
      <c r="G64" s="4" t="s">
        <v>246</v>
      </c>
      <c r="H64" s="4" t="s">
        <v>246</v>
      </c>
      <c r="I64" s="4" t="s">
        <v>246</v>
      </c>
      <c r="J64" s="18" t="s">
        <v>246</v>
      </c>
    </row>
    <row r="65" spans="1:10" x14ac:dyDescent="0.2">
      <c r="A65" s="21"/>
      <c r="B65" s="9"/>
      <c r="C65" s="9" t="s">
        <v>247</v>
      </c>
      <c r="D65" s="10" t="s">
        <v>247</v>
      </c>
      <c r="E65" s="10" t="s">
        <v>247</v>
      </c>
      <c r="F65" s="10" t="s">
        <v>248</v>
      </c>
      <c r="G65" s="10" t="s">
        <v>247</v>
      </c>
      <c r="H65" s="10" t="s">
        <v>249</v>
      </c>
      <c r="I65" s="10" t="s">
        <v>247</v>
      </c>
      <c r="J65" s="23" t="s">
        <v>249</v>
      </c>
    </row>
    <row r="66" spans="1:10" x14ac:dyDescent="0.2">
      <c r="A66" s="21"/>
      <c r="B66" s="9"/>
      <c r="C66" s="9" t="s">
        <v>250</v>
      </c>
      <c r="D66" s="10" t="s">
        <v>250</v>
      </c>
      <c r="E66" s="10" t="s">
        <v>250</v>
      </c>
      <c r="F66" s="10" t="s">
        <v>250</v>
      </c>
      <c r="G66" s="10" t="s">
        <v>250</v>
      </c>
      <c r="H66" s="10" t="s">
        <v>250</v>
      </c>
      <c r="I66" s="10" t="s">
        <v>250</v>
      </c>
      <c r="J66" s="23" t="s">
        <v>250</v>
      </c>
    </row>
    <row r="67" spans="1:10" x14ac:dyDescent="0.2">
      <c r="A67" s="21"/>
      <c r="B67" s="9"/>
      <c r="C67" s="9" t="s">
        <v>251</v>
      </c>
      <c r="D67" s="10" t="s">
        <v>251</v>
      </c>
      <c r="E67" s="10" t="s">
        <v>251</v>
      </c>
      <c r="F67" s="10" t="s">
        <v>251</v>
      </c>
      <c r="G67" s="10" t="s">
        <v>251</v>
      </c>
      <c r="H67" s="10" t="s">
        <v>252</v>
      </c>
      <c r="I67" s="10" t="s">
        <v>253</v>
      </c>
      <c r="J67" s="23" t="s">
        <v>251</v>
      </c>
    </row>
    <row r="68" spans="1:10" x14ac:dyDescent="0.2">
      <c r="A68" s="21"/>
      <c r="B68" s="9"/>
      <c r="C68" s="9" t="s">
        <v>254</v>
      </c>
      <c r="D68" s="10" t="s">
        <v>255</v>
      </c>
      <c r="E68" s="10" t="s">
        <v>256</v>
      </c>
      <c r="F68" s="10" t="s">
        <v>257</v>
      </c>
      <c r="G68" s="10" t="s">
        <v>257</v>
      </c>
      <c r="H68" s="9"/>
      <c r="I68" s="10" t="s">
        <v>257</v>
      </c>
      <c r="J68" s="23" t="s">
        <v>258</v>
      </c>
    </row>
    <row r="69" spans="1:10" x14ac:dyDescent="0.2">
      <c r="A69" s="21"/>
      <c r="B69" s="9"/>
      <c r="C69" s="9" t="s">
        <v>259</v>
      </c>
      <c r="D69" s="10" t="s">
        <v>260</v>
      </c>
      <c r="E69" s="10" t="s">
        <v>260</v>
      </c>
      <c r="F69" s="10" t="s">
        <v>260</v>
      </c>
      <c r="G69" s="10" t="s">
        <v>260</v>
      </c>
      <c r="H69" s="10" t="s">
        <v>261</v>
      </c>
      <c r="I69" s="10" t="s">
        <v>261</v>
      </c>
      <c r="J69" s="23" t="s">
        <v>261</v>
      </c>
    </row>
    <row r="70" spans="1:10" x14ac:dyDescent="0.2">
      <c r="A70" s="21"/>
      <c r="B70" s="9"/>
      <c r="C70" s="9" t="s">
        <v>262</v>
      </c>
      <c r="D70" s="10" t="s">
        <v>262</v>
      </c>
      <c r="E70" s="10" t="s">
        <v>262</v>
      </c>
      <c r="F70" s="10" t="s">
        <v>262</v>
      </c>
      <c r="G70" s="10" t="s">
        <v>262</v>
      </c>
      <c r="H70" s="10" t="s">
        <v>262</v>
      </c>
      <c r="I70" s="10" t="s">
        <v>262</v>
      </c>
      <c r="J70" s="23" t="s">
        <v>262</v>
      </c>
    </row>
    <row r="71" spans="1:10" x14ac:dyDescent="0.2">
      <c r="A71" s="21"/>
      <c r="B71" s="9"/>
      <c r="C71" s="9" t="s">
        <v>263</v>
      </c>
      <c r="D71" s="10" t="s">
        <v>264</v>
      </c>
      <c r="E71" s="10" t="s">
        <v>263</v>
      </c>
      <c r="F71" s="10" t="s">
        <v>264</v>
      </c>
      <c r="G71" s="10" t="s">
        <v>263</v>
      </c>
      <c r="H71" s="10" t="s">
        <v>265</v>
      </c>
      <c r="I71" s="10" t="s">
        <v>263</v>
      </c>
      <c r="J71" s="23" t="s">
        <v>264</v>
      </c>
    </row>
    <row r="72" spans="1:10" x14ac:dyDescent="0.2">
      <c r="A72" s="19"/>
      <c r="B72" s="14"/>
      <c r="C72" s="14" t="s">
        <v>266</v>
      </c>
      <c r="D72" s="15" t="s">
        <v>266</v>
      </c>
      <c r="E72" s="15" t="s">
        <v>267</v>
      </c>
      <c r="F72" s="15" t="s">
        <v>266</v>
      </c>
      <c r="G72" s="14"/>
      <c r="H72" s="15" t="s">
        <v>267</v>
      </c>
      <c r="I72" s="15" t="s">
        <v>268</v>
      </c>
      <c r="J72" s="20" t="s">
        <v>266</v>
      </c>
    </row>
    <row r="73" spans="1:10" x14ac:dyDescent="0.2">
      <c r="A73" s="27" t="s">
        <v>269</v>
      </c>
      <c r="B73" s="5" t="s">
        <v>144</v>
      </c>
      <c r="C73" s="5" t="s">
        <v>270</v>
      </c>
      <c r="D73" s="4" t="s">
        <v>270</v>
      </c>
      <c r="E73" s="4" t="s">
        <v>270</v>
      </c>
      <c r="F73" s="4" t="s">
        <v>270</v>
      </c>
      <c r="G73" s="5"/>
      <c r="H73" s="4" t="s">
        <v>270</v>
      </c>
      <c r="I73" s="4" t="s">
        <v>270</v>
      </c>
      <c r="J73" s="18" t="s">
        <v>270</v>
      </c>
    </row>
    <row r="74" spans="1:10" x14ac:dyDescent="0.2">
      <c r="A74" s="21"/>
      <c r="B74" s="9"/>
      <c r="C74" s="9" t="s">
        <v>271</v>
      </c>
      <c r="D74" s="10" t="s">
        <v>271</v>
      </c>
      <c r="E74" s="10" t="s">
        <v>271</v>
      </c>
      <c r="F74" s="10" t="s">
        <v>271</v>
      </c>
      <c r="G74" s="22" t="s">
        <v>271</v>
      </c>
      <c r="H74" s="10" t="s">
        <v>271</v>
      </c>
      <c r="I74" s="10" t="s">
        <v>271</v>
      </c>
      <c r="J74" s="23" t="s">
        <v>271</v>
      </c>
    </row>
    <row r="75" spans="1:10" x14ac:dyDescent="0.2">
      <c r="A75" s="21"/>
      <c r="B75" s="9"/>
      <c r="C75" s="9" t="s">
        <v>272</v>
      </c>
      <c r="D75" s="10" t="s">
        <v>272</v>
      </c>
      <c r="E75" s="10" t="s">
        <v>272</v>
      </c>
      <c r="F75" s="10" t="s">
        <v>272</v>
      </c>
      <c r="G75" s="10" t="s">
        <v>272</v>
      </c>
      <c r="H75" s="10" t="s">
        <v>272</v>
      </c>
      <c r="I75" s="10" t="s">
        <v>272</v>
      </c>
      <c r="J75" s="23" t="s">
        <v>272</v>
      </c>
    </row>
    <row r="76" spans="1:10" x14ac:dyDescent="0.2">
      <c r="A76" s="19"/>
      <c r="B76" s="14"/>
      <c r="C76" s="14" t="s">
        <v>273</v>
      </c>
      <c r="D76" s="15" t="s">
        <v>273</v>
      </c>
      <c r="E76" s="15" t="s">
        <v>273</v>
      </c>
      <c r="F76" s="15" t="s">
        <v>273</v>
      </c>
      <c r="G76" s="15" t="s">
        <v>273</v>
      </c>
      <c r="H76" s="15" t="s">
        <v>273</v>
      </c>
      <c r="I76" s="15" t="s">
        <v>273</v>
      </c>
      <c r="J76" s="20" t="s">
        <v>273</v>
      </c>
    </row>
    <row r="77" spans="1:10" x14ac:dyDescent="0.2">
      <c r="A77" s="17" t="s">
        <v>274</v>
      </c>
      <c r="B77" s="5" t="s">
        <v>275</v>
      </c>
      <c r="C77" s="5" t="s">
        <v>276</v>
      </c>
      <c r="D77" s="4" t="s">
        <v>276</v>
      </c>
      <c r="E77" s="4" t="s">
        <v>276</v>
      </c>
      <c r="F77" s="4" t="s">
        <v>276</v>
      </c>
      <c r="G77" s="4" t="s">
        <v>276</v>
      </c>
      <c r="H77" s="4" t="s">
        <v>276</v>
      </c>
      <c r="I77" s="4" t="s">
        <v>276</v>
      </c>
      <c r="J77" s="18" t="s">
        <v>276</v>
      </c>
    </row>
    <row r="78" spans="1:10" x14ac:dyDescent="0.2">
      <c r="A78" s="19"/>
      <c r="B78" s="14"/>
      <c r="C78" s="14" t="s">
        <v>277</v>
      </c>
      <c r="D78" s="15" t="s">
        <v>277</v>
      </c>
      <c r="E78" s="15" t="s">
        <v>277</v>
      </c>
      <c r="F78" s="15" t="s">
        <v>277</v>
      </c>
      <c r="G78" s="15" t="s">
        <v>277</v>
      </c>
      <c r="H78" s="15" t="s">
        <v>277</v>
      </c>
      <c r="I78" s="15" t="s">
        <v>277</v>
      </c>
      <c r="J78" s="20" t="s">
        <v>277</v>
      </c>
    </row>
    <row r="79" spans="1:10" x14ac:dyDescent="0.2">
      <c r="A79" s="27" t="s">
        <v>278</v>
      </c>
      <c r="B79" s="5" t="s">
        <v>279</v>
      </c>
      <c r="C79" s="5" t="s">
        <v>280</v>
      </c>
      <c r="D79" s="5"/>
      <c r="E79" s="5"/>
      <c r="F79" s="5"/>
      <c r="G79" s="5"/>
      <c r="H79" s="5"/>
      <c r="I79" s="5"/>
      <c r="J79" s="6"/>
    </row>
    <row r="80" spans="1:10" x14ac:dyDescent="0.2">
      <c r="A80" s="19"/>
      <c r="B80" s="14"/>
      <c r="C80" s="28" t="s">
        <v>281</v>
      </c>
      <c r="D80" s="14"/>
      <c r="E80" s="14"/>
      <c r="F80" s="14" t="s">
        <v>281</v>
      </c>
      <c r="G80" s="14" t="s">
        <v>281</v>
      </c>
      <c r="H80" s="14"/>
      <c r="I80" s="14"/>
      <c r="J80" s="16"/>
    </row>
    <row r="81" spans="1:10" x14ac:dyDescent="0.2">
      <c r="A81" s="3" t="s">
        <v>282</v>
      </c>
      <c r="B81" s="5" t="s">
        <v>4</v>
      </c>
      <c r="C81" s="5" t="s">
        <v>156</v>
      </c>
      <c r="D81" s="4" t="s">
        <v>156</v>
      </c>
      <c r="E81" s="4" t="s">
        <v>156</v>
      </c>
      <c r="F81" s="4" t="s">
        <v>283</v>
      </c>
      <c r="G81" s="4" t="s">
        <v>156</v>
      </c>
      <c r="H81" s="4" t="s">
        <v>156</v>
      </c>
      <c r="I81" s="5"/>
      <c r="J81" s="18" t="s">
        <v>156</v>
      </c>
    </row>
    <row r="82" spans="1:10" x14ac:dyDescent="0.2">
      <c r="A82" s="21"/>
      <c r="B82" s="9"/>
      <c r="C82" s="9" t="s">
        <v>157</v>
      </c>
      <c r="D82" s="10" t="s">
        <v>157</v>
      </c>
      <c r="E82" s="10" t="s">
        <v>157</v>
      </c>
      <c r="F82" s="10" t="s">
        <v>157</v>
      </c>
      <c r="G82" s="10" t="s">
        <v>157</v>
      </c>
      <c r="H82" s="10" t="s">
        <v>157</v>
      </c>
      <c r="I82" s="9"/>
      <c r="J82" s="23" t="s">
        <v>157</v>
      </c>
    </row>
    <row r="83" spans="1:10" x14ac:dyDescent="0.2">
      <c r="A83" s="21"/>
      <c r="B83" s="9"/>
      <c r="C83" s="9" t="s">
        <v>158</v>
      </c>
      <c r="D83" s="10" t="s">
        <v>158</v>
      </c>
      <c r="E83" s="10" t="s">
        <v>284</v>
      </c>
      <c r="F83" s="10" t="s">
        <v>158</v>
      </c>
      <c r="G83" s="10" t="s">
        <v>158</v>
      </c>
      <c r="H83" s="10" t="s">
        <v>158</v>
      </c>
      <c r="I83" s="9"/>
      <c r="J83" s="23" t="s">
        <v>158</v>
      </c>
    </row>
    <row r="84" spans="1:10" x14ac:dyDescent="0.2">
      <c r="A84" s="19"/>
      <c r="B84" s="14"/>
      <c r="C84" s="14" t="s">
        <v>159</v>
      </c>
      <c r="D84" s="15" t="s">
        <v>159</v>
      </c>
      <c r="E84" s="15" t="s">
        <v>285</v>
      </c>
      <c r="F84" s="15" t="s">
        <v>159</v>
      </c>
      <c r="G84" s="15" t="s">
        <v>159</v>
      </c>
      <c r="H84" s="15" t="s">
        <v>159</v>
      </c>
      <c r="I84" s="14"/>
      <c r="J84" s="20" t="s">
        <v>159</v>
      </c>
    </row>
    <row r="85" spans="1:10" x14ac:dyDescent="0.2">
      <c r="A85" s="29" t="s">
        <v>286</v>
      </c>
      <c r="B85" t="s">
        <v>4</v>
      </c>
      <c r="J85" s="18" t="s">
        <v>156</v>
      </c>
    </row>
    <row r="86" spans="1:10" x14ac:dyDescent="0.2">
      <c r="J86" s="23" t="s">
        <v>157</v>
      </c>
    </row>
    <row r="87" spans="1:10" x14ac:dyDescent="0.2">
      <c r="J87" s="23" t="s">
        <v>158</v>
      </c>
    </row>
    <row r="88" spans="1:10" x14ac:dyDescent="0.2">
      <c r="J88" s="20" t="s">
        <v>159</v>
      </c>
    </row>
    <row r="90" spans="1:10" x14ac:dyDescent="0.2">
      <c r="A90" s="29" t="s">
        <v>287</v>
      </c>
      <c r="E90" t="s">
        <v>288</v>
      </c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65" sqref="S65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S3:AS62"/>
  <sheetViews>
    <sheetView topLeftCell="M13" zoomScale="70" zoomScaleNormal="70" workbookViewId="0">
      <selection activeCell="AN98" sqref="AN98"/>
    </sheetView>
  </sheetViews>
  <sheetFormatPr baseColWidth="10" defaultRowHeight="12.75" x14ac:dyDescent="0.2"/>
  <sheetData>
    <row r="3" spans="45:45" x14ac:dyDescent="0.2">
      <c r="AS3" s="1" t="s">
        <v>298</v>
      </c>
    </row>
    <row r="5" spans="45:45" x14ac:dyDescent="0.2">
      <c r="AS5" s="22" t="s">
        <v>270</v>
      </c>
    </row>
    <row r="6" spans="45:45" x14ac:dyDescent="0.2">
      <c r="AS6" s="10" t="s">
        <v>271</v>
      </c>
    </row>
    <row r="7" spans="45:45" x14ac:dyDescent="0.2">
      <c r="AS7" s="10" t="s">
        <v>272</v>
      </c>
    </row>
    <row r="8" spans="45:45" x14ac:dyDescent="0.2">
      <c r="AS8" s="10" t="s">
        <v>273</v>
      </c>
    </row>
    <row r="31" spans="45:45" x14ac:dyDescent="0.2">
      <c r="AS31" s="22" t="s">
        <v>246</v>
      </c>
    </row>
    <row r="32" spans="45:45" x14ac:dyDescent="0.2">
      <c r="AS32" s="10" t="s">
        <v>249</v>
      </c>
    </row>
    <row r="33" spans="45:45" x14ac:dyDescent="0.2">
      <c r="AS33" s="10" t="s">
        <v>247</v>
      </c>
    </row>
    <row r="34" spans="45:45" x14ac:dyDescent="0.2">
      <c r="AS34" s="10" t="s">
        <v>248</v>
      </c>
    </row>
    <row r="35" spans="45:45" x14ac:dyDescent="0.2">
      <c r="AS35" s="10" t="s">
        <v>250</v>
      </c>
    </row>
    <row r="36" spans="45:45" x14ac:dyDescent="0.2">
      <c r="AS36" s="10" t="s">
        <v>251</v>
      </c>
    </row>
    <row r="37" spans="45:45" x14ac:dyDescent="0.2">
      <c r="AS37" s="10" t="s">
        <v>256</v>
      </c>
    </row>
    <row r="38" spans="45:45" x14ac:dyDescent="0.2">
      <c r="AS38" s="10" t="s">
        <v>254</v>
      </c>
    </row>
    <row r="39" spans="45:45" x14ac:dyDescent="0.2">
      <c r="AS39" s="10" t="s">
        <v>252</v>
      </c>
    </row>
    <row r="40" spans="45:45" x14ac:dyDescent="0.2">
      <c r="AS40" s="10" t="s">
        <v>258</v>
      </c>
    </row>
    <row r="41" spans="45:45" x14ac:dyDescent="0.2">
      <c r="AS41" s="10" t="s">
        <v>261</v>
      </c>
    </row>
    <row r="42" spans="45:45" x14ac:dyDescent="0.2">
      <c r="AS42" s="10" t="s">
        <v>262</v>
      </c>
    </row>
    <row r="43" spans="45:45" x14ac:dyDescent="0.2">
      <c r="AS43" s="10" t="s">
        <v>264</v>
      </c>
    </row>
    <row r="44" spans="45:45" x14ac:dyDescent="0.2">
      <c r="AS44" s="10" t="s">
        <v>268</v>
      </c>
    </row>
    <row r="45" spans="45:45" x14ac:dyDescent="0.2">
      <c r="AS45" s="10" t="s">
        <v>266</v>
      </c>
    </row>
    <row r="59" spans="45:45" x14ac:dyDescent="0.2">
      <c r="AS59" s="22" t="s">
        <v>156</v>
      </c>
    </row>
    <row r="60" spans="45:45" x14ac:dyDescent="0.2">
      <c r="AS60" s="10" t="s">
        <v>157</v>
      </c>
    </row>
    <row r="61" spans="45:45" x14ac:dyDescent="0.2">
      <c r="AS61" s="10" t="s">
        <v>158</v>
      </c>
    </row>
    <row r="62" spans="45:45" x14ac:dyDescent="0.2">
      <c r="AS62" s="10" t="s">
        <v>159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3"/>
  <sheetViews>
    <sheetView topLeftCell="A16" workbookViewId="0">
      <selection activeCell="AF1" sqref="AF1:AO1048576"/>
    </sheetView>
  </sheetViews>
  <sheetFormatPr baseColWidth="10" defaultColWidth="12.140625" defaultRowHeight="12.75" x14ac:dyDescent="0.2"/>
  <cols>
    <col min="1" max="1" width="33" customWidth="1"/>
    <col min="2" max="2" width="28.85546875" customWidth="1"/>
    <col min="3" max="3" width="29" customWidth="1"/>
    <col min="4" max="5" width="26.7109375" customWidth="1"/>
    <col min="6" max="6" width="32.7109375" customWidth="1"/>
    <col min="7" max="10" width="26.7109375" customWidth="1"/>
    <col min="11" max="14" width="19.42578125" style="75" hidden="1" customWidth="1"/>
    <col min="15" max="15" width="19.42578125" customWidth="1"/>
    <col min="16" max="16" width="19.42578125" style="90" customWidth="1"/>
    <col min="17" max="17" width="19.42578125" customWidth="1"/>
    <col min="18" max="18" width="12.140625" style="75" hidden="1" customWidth="1"/>
    <col min="19" max="19" width="10.85546875" style="75" hidden="1" customWidth="1"/>
    <col min="20" max="20" width="12.7109375" style="75" hidden="1" customWidth="1"/>
    <col min="21" max="21" width="11.28515625" style="38" customWidth="1"/>
    <col min="22" max="22" width="12.140625" style="90"/>
    <col min="24" max="24" width="12.140625" hidden="1" customWidth="1"/>
    <col min="25" max="25" width="9.28515625" style="64" hidden="1" customWidth="1"/>
    <col min="26" max="26" width="13" style="64" hidden="1" customWidth="1"/>
    <col min="27" max="27" width="10.7109375" style="38" customWidth="1"/>
    <col min="28" max="28" width="10.140625" style="38" customWidth="1"/>
    <col min="29" max="29" width="10.42578125" style="38" customWidth="1"/>
    <col min="30" max="30" width="12.140625" hidden="1" customWidth="1"/>
    <col min="31" max="31" width="15.140625" style="38" customWidth="1"/>
    <col min="32" max="33" width="15.140625" hidden="1" customWidth="1"/>
    <col min="34" max="34" width="14.85546875" hidden="1" customWidth="1"/>
    <col min="35" max="35" width="15.85546875" hidden="1" customWidth="1"/>
    <col min="36" max="36" width="27.42578125" hidden="1" customWidth="1"/>
    <col min="37" max="37" width="41" hidden="1" customWidth="1"/>
    <col min="38" max="38" width="23.5703125" hidden="1" customWidth="1"/>
    <col min="39" max="39" width="23" hidden="1" customWidth="1"/>
    <col min="40" max="40" width="29.28515625" hidden="1" customWidth="1"/>
    <col min="41" max="41" width="28.5703125" hidden="1" customWidth="1"/>
  </cols>
  <sheetData>
    <row r="1" spans="1:41" s="43" customFormat="1" ht="74.25" customHeight="1" x14ac:dyDescent="0.2">
      <c r="A1" s="40" t="s">
        <v>0</v>
      </c>
      <c r="B1" s="40"/>
      <c r="C1" s="40" t="s">
        <v>1</v>
      </c>
      <c r="D1" s="41" t="s">
        <v>2</v>
      </c>
      <c r="E1" s="101" t="s">
        <v>498</v>
      </c>
      <c r="F1" s="101" t="s">
        <v>497</v>
      </c>
      <c r="G1" s="101" t="s">
        <v>496</v>
      </c>
      <c r="H1" s="101" t="s">
        <v>499</v>
      </c>
      <c r="I1" s="101" t="s">
        <v>500</v>
      </c>
      <c r="J1" s="101" t="s">
        <v>501</v>
      </c>
      <c r="K1" s="87" t="s">
        <v>490</v>
      </c>
      <c r="L1" s="87" t="s">
        <v>491</v>
      </c>
      <c r="M1" s="87" t="s">
        <v>492</v>
      </c>
      <c r="N1" s="87" t="s">
        <v>475</v>
      </c>
      <c r="O1" s="77" t="s">
        <v>479</v>
      </c>
      <c r="P1" s="77" t="s">
        <v>480</v>
      </c>
      <c r="Q1" s="77" t="s">
        <v>493</v>
      </c>
      <c r="R1" s="83" t="s">
        <v>468</v>
      </c>
      <c r="S1" s="74" t="s">
        <v>449</v>
      </c>
      <c r="T1" s="74" t="s">
        <v>450</v>
      </c>
      <c r="U1" s="58" t="s">
        <v>448</v>
      </c>
      <c r="V1" s="57" t="s">
        <v>454</v>
      </c>
      <c r="W1" s="57" t="s">
        <v>455</v>
      </c>
      <c r="X1" s="55" t="s">
        <v>469</v>
      </c>
      <c r="Y1" s="55" t="s">
        <v>291</v>
      </c>
      <c r="Z1" s="55" t="s">
        <v>292</v>
      </c>
      <c r="AA1" s="56" t="s">
        <v>299</v>
      </c>
      <c r="AB1" s="69" t="s">
        <v>296</v>
      </c>
      <c r="AC1" s="69" t="s">
        <v>297</v>
      </c>
      <c r="AD1" s="42" t="s">
        <v>470</v>
      </c>
      <c r="AE1" s="45" t="s">
        <v>300</v>
      </c>
      <c r="AF1" s="43" t="s">
        <v>301</v>
      </c>
      <c r="AG1" s="43" t="s">
        <v>302</v>
      </c>
      <c r="AH1" s="43" t="s">
        <v>293</v>
      </c>
      <c r="AI1" s="43" t="s">
        <v>294</v>
      </c>
      <c r="AJ1" s="57" t="s">
        <v>451</v>
      </c>
      <c r="AK1" s="57" t="s">
        <v>452</v>
      </c>
      <c r="AL1" s="77" t="s">
        <v>473</v>
      </c>
      <c r="AM1" s="77" t="s">
        <v>474</v>
      </c>
      <c r="AN1" s="101" t="s">
        <v>494</v>
      </c>
      <c r="AO1" s="101" t="s">
        <v>495</v>
      </c>
    </row>
    <row r="2" spans="1:41" x14ac:dyDescent="0.2">
      <c r="A2" t="s">
        <v>3</v>
      </c>
      <c r="B2" t="str">
        <f>MID(C2,6,50)</f>
        <v>ALCAÑIZ</v>
      </c>
      <c r="C2" t="s">
        <v>12</v>
      </c>
      <c r="D2" t="s">
        <v>144</v>
      </c>
      <c r="E2">
        <f>F2+G2</f>
        <v>2</v>
      </c>
      <c r="F2">
        <v>2</v>
      </c>
      <c r="G2">
        <v>0</v>
      </c>
      <c r="H2" s="38">
        <f>(E2/(AN2+AO2))*100000</f>
        <v>10.667804565820354</v>
      </c>
      <c r="I2" s="38">
        <f>(F2/AN2)*100000</f>
        <v>12.537612838515546</v>
      </c>
      <c r="J2" s="38">
        <f>(G2/AO2)*100000</f>
        <v>0</v>
      </c>
      <c r="K2" s="75">
        <v>1</v>
      </c>
      <c r="L2" s="75">
        <v>1</v>
      </c>
      <c r="M2" s="75">
        <v>0</v>
      </c>
      <c r="N2" s="75">
        <f>K2*100/R2</f>
        <v>16.666666666666668</v>
      </c>
      <c r="O2" s="79">
        <f t="shared" ref="O2:O33" si="0">K2*100000/(AL2+AM2)</f>
        <v>5.3177346450412122</v>
      </c>
      <c r="P2" s="88">
        <f t="shared" ref="P2:P33" si="1">L2*100000/AL2</f>
        <v>6.2570391690651981</v>
      </c>
      <c r="Q2" s="38">
        <f t="shared" ref="Q2:Q33" si="2">M2*100000/AM2</f>
        <v>0</v>
      </c>
      <c r="R2" s="75">
        <f t="shared" ref="R2:R33" si="3">S2+T2</f>
        <v>6</v>
      </c>
      <c r="S2" s="84">
        <v>6</v>
      </c>
      <c r="T2" s="84">
        <v>0</v>
      </c>
      <c r="U2" s="46">
        <f t="shared" ref="U2:U33" si="4">R2*100000/(AJ2+AK2)</f>
        <v>31.988057791757743</v>
      </c>
      <c r="V2" s="91">
        <f t="shared" ref="V2:V33" si="5">S2*100000/AJ2</f>
        <v>37.671877943115462</v>
      </c>
      <c r="W2" s="60">
        <f t="shared" ref="W2:W33" si="6">T2*100000/AK2</f>
        <v>0</v>
      </c>
      <c r="X2">
        <v>23</v>
      </c>
      <c r="Y2" s="62">
        <v>23</v>
      </c>
      <c r="Z2" s="62">
        <v>0</v>
      </c>
      <c r="AA2" s="46">
        <f t="shared" ref="AA2:AA33" si="7">X2*100000/(AH2+AI2)</f>
        <v>122.65358361774744</v>
      </c>
      <c r="AB2" s="38">
        <f t="shared" ref="AB2:AB33" si="8">Y2*100000/AH2</f>
        <v>144.54499748617397</v>
      </c>
      <c r="AC2" s="38">
        <f t="shared" ref="AC2:AC33" si="9">Z2*100000/AI2</f>
        <v>0</v>
      </c>
      <c r="AD2" s="9">
        <v>12</v>
      </c>
      <c r="AE2" s="46">
        <v>64.21920154126083</v>
      </c>
      <c r="AF2" s="9">
        <v>15846</v>
      </c>
      <c r="AG2" s="9">
        <v>2840</v>
      </c>
      <c r="AH2">
        <v>15912</v>
      </c>
      <c r="AI2">
        <v>2840</v>
      </c>
      <c r="AJ2">
        <v>15927</v>
      </c>
      <c r="AK2">
        <v>2830</v>
      </c>
      <c r="AL2">
        <v>15982</v>
      </c>
      <c r="AM2">
        <v>2823</v>
      </c>
      <c r="AN2">
        <v>15952</v>
      </c>
      <c r="AO2">
        <v>2796</v>
      </c>
    </row>
    <row r="3" spans="1:41" x14ac:dyDescent="0.2">
      <c r="B3" t="str">
        <f t="shared" ref="B3:B66" si="10">MID(C3,6,50)</f>
        <v>ALCORISA</v>
      </c>
      <c r="C3" t="s">
        <v>14</v>
      </c>
      <c r="D3" t="s">
        <v>144</v>
      </c>
      <c r="E3">
        <f t="shared" ref="E3:E66" si="11">F3+G3</f>
        <v>1</v>
      </c>
      <c r="F3">
        <v>1</v>
      </c>
      <c r="G3">
        <v>0</v>
      </c>
      <c r="H3" s="38">
        <f t="shared" ref="H3:H66" si="12">(E3/(AN3+AO3))*100000</f>
        <v>22.276676319893074</v>
      </c>
      <c r="I3" s="38">
        <f t="shared" ref="I3:I66" si="13">(F3/AN3)*100000</f>
        <v>25.490695895997963</v>
      </c>
      <c r="J3" s="38">
        <f t="shared" ref="J3:J66" si="14">(G3/AO3)*100000</f>
        <v>0</v>
      </c>
      <c r="K3" s="75">
        <v>0</v>
      </c>
      <c r="L3" s="75">
        <v>0</v>
      </c>
      <c r="M3" s="75">
        <v>0</v>
      </c>
      <c r="O3" s="79">
        <f t="shared" si="0"/>
        <v>0</v>
      </c>
      <c r="P3" s="88">
        <f t="shared" si="1"/>
        <v>0</v>
      </c>
      <c r="Q3" s="38">
        <f t="shared" si="2"/>
        <v>0</v>
      </c>
      <c r="R3" s="75">
        <f t="shared" si="3"/>
        <v>0</v>
      </c>
      <c r="S3" s="84">
        <v>0</v>
      </c>
      <c r="T3" s="84">
        <v>0</v>
      </c>
      <c r="U3" s="46">
        <f t="shared" si="4"/>
        <v>0</v>
      </c>
      <c r="V3" s="91">
        <f t="shared" si="5"/>
        <v>0</v>
      </c>
      <c r="W3" s="60">
        <f t="shared" si="6"/>
        <v>0</v>
      </c>
      <c r="X3">
        <v>2</v>
      </c>
      <c r="Y3" s="62">
        <v>2</v>
      </c>
      <c r="Z3" s="62">
        <v>0</v>
      </c>
      <c r="AA3" s="46">
        <f t="shared" si="7"/>
        <v>43.459365493263796</v>
      </c>
      <c r="AB3" s="38">
        <f t="shared" si="8"/>
        <v>49.862877088007977</v>
      </c>
      <c r="AC3" s="38">
        <f t="shared" si="9"/>
        <v>0</v>
      </c>
      <c r="AD3" s="9">
        <v>4</v>
      </c>
      <c r="AE3" s="46">
        <v>85.598116841429487</v>
      </c>
      <c r="AF3" s="9">
        <v>4085</v>
      </c>
      <c r="AG3" s="9">
        <v>588</v>
      </c>
      <c r="AH3">
        <v>4011</v>
      </c>
      <c r="AI3">
        <v>591</v>
      </c>
      <c r="AJ3">
        <v>3961</v>
      </c>
      <c r="AK3">
        <v>579</v>
      </c>
      <c r="AL3">
        <v>3918</v>
      </c>
      <c r="AM3">
        <v>559</v>
      </c>
      <c r="AN3">
        <v>3923</v>
      </c>
      <c r="AO3">
        <v>566</v>
      </c>
    </row>
    <row r="4" spans="1:41" x14ac:dyDescent="0.2">
      <c r="B4" t="str">
        <f t="shared" si="10"/>
        <v>ANDORRA</v>
      </c>
      <c r="C4" t="s">
        <v>15</v>
      </c>
      <c r="D4" t="s">
        <v>144</v>
      </c>
      <c r="E4">
        <f t="shared" si="11"/>
        <v>0</v>
      </c>
      <c r="F4">
        <v>0</v>
      </c>
      <c r="G4">
        <v>0</v>
      </c>
      <c r="H4" s="38">
        <f t="shared" si="12"/>
        <v>0</v>
      </c>
      <c r="I4" s="38">
        <f t="shared" si="13"/>
        <v>0</v>
      </c>
      <c r="J4" s="38">
        <f t="shared" si="14"/>
        <v>0</v>
      </c>
      <c r="K4" s="75">
        <v>0</v>
      </c>
      <c r="L4" s="75">
        <v>0</v>
      </c>
      <c r="M4" s="75">
        <v>0</v>
      </c>
      <c r="N4" s="75">
        <f t="shared" ref="N4" si="15">K4*100/R4</f>
        <v>0</v>
      </c>
      <c r="O4" s="79">
        <f t="shared" si="0"/>
        <v>0</v>
      </c>
      <c r="P4" s="88">
        <f t="shared" si="1"/>
        <v>0</v>
      </c>
      <c r="Q4" s="38">
        <f t="shared" si="2"/>
        <v>0</v>
      </c>
      <c r="R4" s="75">
        <f t="shared" si="3"/>
        <v>3</v>
      </c>
      <c r="S4" s="84">
        <v>3</v>
      </c>
      <c r="T4" s="84">
        <v>0</v>
      </c>
      <c r="U4" s="46">
        <f t="shared" si="4"/>
        <v>33.196857364169524</v>
      </c>
      <c r="V4" s="91">
        <f t="shared" si="5"/>
        <v>37.740596301421562</v>
      </c>
      <c r="W4" s="60">
        <f t="shared" si="6"/>
        <v>0</v>
      </c>
      <c r="X4">
        <v>2</v>
      </c>
      <c r="Y4" s="62">
        <v>2</v>
      </c>
      <c r="Z4" s="62">
        <v>0</v>
      </c>
      <c r="AA4" s="46">
        <f t="shared" si="7"/>
        <v>21.867483052700635</v>
      </c>
      <c r="AB4" s="38">
        <f t="shared" si="8"/>
        <v>24.841634579555336</v>
      </c>
      <c r="AC4" s="38">
        <f t="shared" si="9"/>
        <v>0</v>
      </c>
      <c r="AD4" s="9">
        <v>4</v>
      </c>
      <c r="AE4" s="46">
        <v>43.351035005960767</v>
      </c>
      <c r="AF4" s="9">
        <v>8121</v>
      </c>
      <c r="AG4" s="9">
        <v>1106</v>
      </c>
      <c r="AH4">
        <v>8051</v>
      </c>
      <c r="AI4">
        <v>1095</v>
      </c>
      <c r="AJ4">
        <v>7949</v>
      </c>
      <c r="AK4">
        <v>1088</v>
      </c>
      <c r="AL4">
        <v>7858</v>
      </c>
      <c r="AM4">
        <v>1044</v>
      </c>
      <c r="AN4">
        <v>7768</v>
      </c>
      <c r="AO4">
        <v>1032</v>
      </c>
    </row>
    <row r="5" spans="1:41" x14ac:dyDescent="0.2">
      <c r="B5" t="str">
        <f t="shared" si="10"/>
        <v>CALACEITE</v>
      </c>
      <c r="C5" t="s">
        <v>16</v>
      </c>
      <c r="D5" t="s">
        <v>144</v>
      </c>
      <c r="E5">
        <f t="shared" si="11"/>
        <v>0</v>
      </c>
      <c r="F5">
        <v>0</v>
      </c>
      <c r="G5">
        <v>0</v>
      </c>
      <c r="H5" s="38">
        <f t="shared" si="12"/>
        <v>0</v>
      </c>
      <c r="I5" s="38">
        <f t="shared" si="13"/>
        <v>0</v>
      </c>
      <c r="J5" s="38">
        <f t="shared" si="14"/>
        <v>0</v>
      </c>
      <c r="K5" s="75">
        <v>0</v>
      </c>
      <c r="L5" s="75">
        <v>0</v>
      </c>
      <c r="M5" s="75">
        <v>0</v>
      </c>
      <c r="N5" s="75">
        <f t="shared" ref="N5:N14" si="16">K5*100/R5</f>
        <v>0</v>
      </c>
      <c r="O5" s="79">
        <f t="shared" si="0"/>
        <v>0</v>
      </c>
      <c r="P5" s="88">
        <f t="shared" si="1"/>
        <v>0</v>
      </c>
      <c r="Q5" s="38">
        <f t="shared" si="2"/>
        <v>0</v>
      </c>
      <c r="R5" s="75">
        <f t="shared" si="3"/>
        <v>1</v>
      </c>
      <c r="S5" s="84">
        <v>1</v>
      </c>
      <c r="T5" s="84">
        <v>0</v>
      </c>
      <c r="U5" s="46">
        <f t="shared" si="4"/>
        <v>36.941263391207983</v>
      </c>
      <c r="V5" s="91">
        <f t="shared" si="5"/>
        <v>40.273862263391059</v>
      </c>
      <c r="W5" s="60">
        <f t="shared" si="6"/>
        <v>0</v>
      </c>
      <c r="X5">
        <v>0</v>
      </c>
      <c r="Y5" s="62">
        <v>0</v>
      </c>
      <c r="Z5" s="62">
        <v>0</v>
      </c>
      <c r="AA5" s="46">
        <f t="shared" si="7"/>
        <v>0</v>
      </c>
      <c r="AB5" s="38">
        <f t="shared" si="8"/>
        <v>0</v>
      </c>
      <c r="AC5" s="38">
        <f t="shared" si="9"/>
        <v>0</v>
      </c>
      <c r="AD5" s="9">
        <v>1</v>
      </c>
      <c r="AE5" s="46">
        <v>36.088054853843374</v>
      </c>
      <c r="AF5" s="9">
        <v>2549</v>
      </c>
      <c r="AG5" s="9">
        <v>222</v>
      </c>
      <c r="AH5">
        <v>2534</v>
      </c>
      <c r="AI5">
        <v>226</v>
      </c>
      <c r="AJ5">
        <v>2483</v>
      </c>
      <c r="AK5">
        <v>224</v>
      </c>
      <c r="AL5">
        <v>2403</v>
      </c>
      <c r="AM5">
        <v>244</v>
      </c>
      <c r="AN5">
        <v>2373</v>
      </c>
      <c r="AO5">
        <v>243</v>
      </c>
    </row>
    <row r="6" spans="1:41" x14ac:dyDescent="0.2">
      <c r="B6" t="str">
        <f t="shared" si="10"/>
        <v>CALANDA</v>
      </c>
      <c r="C6" t="s">
        <v>17</v>
      </c>
      <c r="D6" t="s">
        <v>144</v>
      </c>
      <c r="E6">
        <f t="shared" si="11"/>
        <v>0</v>
      </c>
      <c r="F6">
        <v>0</v>
      </c>
      <c r="G6">
        <v>0</v>
      </c>
      <c r="H6" s="38">
        <f t="shared" si="12"/>
        <v>0</v>
      </c>
      <c r="I6" s="38">
        <f t="shared" si="13"/>
        <v>0</v>
      </c>
      <c r="J6" s="38">
        <f t="shared" si="14"/>
        <v>0</v>
      </c>
      <c r="K6" s="75">
        <v>0</v>
      </c>
      <c r="L6" s="75">
        <v>0</v>
      </c>
      <c r="M6" s="75">
        <v>0</v>
      </c>
      <c r="N6" s="75">
        <f t="shared" si="16"/>
        <v>0</v>
      </c>
      <c r="O6" s="79">
        <f t="shared" si="0"/>
        <v>0</v>
      </c>
      <c r="P6" s="88">
        <f t="shared" si="1"/>
        <v>0</v>
      </c>
      <c r="Q6" s="38">
        <f t="shared" si="2"/>
        <v>0</v>
      </c>
      <c r="R6" s="75">
        <f t="shared" si="3"/>
        <v>1</v>
      </c>
      <c r="S6" s="84">
        <v>1</v>
      </c>
      <c r="T6" s="84">
        <v>0</v>
      </c>
      <c r="U6" s="46">
        <f t="shared" si="4"/>
        <v>23.90628735357399</v>
      </c>
      <c r="V6" s="91">
        <f t="shared" si="5"/>
        <v>26.831231553528308</v>
      </c>
      <c r="W6" s="60">
        <f t="shared" si="6"/>
        <v>0</v>
      </c>
      <c r="X6">
        <v>2</v>
      </c>
      <c r="Y6" s="62">
        <v>1</v>
      </c>
      <c r="Z6" s="62">
        <v>1</v>
      </c>
      <c r="AA6" s="46">
        <f t="shared" si="7"/>
        <v>47.04775346977182</v>
      </c>
      <c r="AB6" s="38">
        <f t="shared" si="8"/>
        <v>26.462026991267532</v>
      </c>
      <c r="AC6" s="38">
        <f t="shared" si="9"/>
        <v>211.86440677966101</v>
      </c>
      <c r="AD6" s="9">
        <v>1</v>
      </c>
      <c r="AE6" s="46">
        <v>23.020257826887661</v>
      </c>
      <c r="AF6" s="9">
        <v>3857</v>
      </c>
      <c r="AG6" s="9">
        <v>487</v>
      </c>
      <c r="AH6">
        <v>3779</v>
      </c>
      <c r="AI6">
        <v>472</v>
      </c>
      <c r="AJ6">
        <v>3727</v>
      </c>
      <c r="AK6">
        <v>456</v>
      </c>
      <c r="AL6">
        <v>3727</v>
      </c>
      <c r="AM6">
        <v>469</v>
      </c>
      <c r="AN6">
        <v>3701</v>
      </c>
      <c r="AO6">
        <v>467</v>
      </c>
    </row>
    <row r="7" spans="1:41" x14ac:dyDescent="0.2">
      <c r="B7" t="str">
        <f t="shared" si="10"/>
        <v>CANTAVIEJA</v>
      </c>
      <c r="C7" t="s">
        <v>142</v>
      </c>
      <c r="D7" t="s">
        <v>144</v>
      </c>
      <c r="E7">
        <f t="shared" si="11"/>
        <v>0</v>
      </c>
      <c r="F7">
        <v>0</v>
      </c>
      <c r="G7">
        <v>0</v>
      </c>
      <c r="H7" s="38">
        <f t="shared" si="12"/>
        <v>0</v>
      </c>
      <c r="I7" s="38">
        <f t="shared" si="13"/>
        <v>0</v>
      </c>
      <c r="J7" s="38">
        <f t="shared" si="14"/>
        <v>0</v>
      </c>
      <c r="K7" s="75">
        <v>0</v>
      </c>
      <c r="L7" s="75">
        <v>0</v>
      </c>
      <c r="M7" s="75">
        <v>0</v>
      </c>
      <c r="N7" s="75">
        <f t="shared" si="16"/>
        <v>0</v>
      </c>
      <c r="O7" s="79">
        <f t="shared" si="0"/>
        <v>0</v>
      </c>
      <c r="P7" s="88">
        <f t="shared" si="1"/>
        <v>0</v>
      </c>
      <c r="Q7" s="38">
        <f t="shared" si="2"/>
        <v>0</v>
      </c>
      <c r="R7" s="75">
        <f t="shared" si="3"/>
        <v>1</v>
      </c>
      <c r="S7" s="84">
        <v>1</v>
      </c>
      <c r="T7" s="84">
        <v>0</v>
      </c>
      <c r="U7" s="46">
        <f t="shared" si="4"/>
        <v>57.636887608069166</v>
      </c>
      <c r="V7" s="91">
        <f t="shared" si="5"/>
        <v>64.226075786769428</v>
      </c>
      <c r="W7" s="60">
        <f t="shared" si="6"/>
        <v>0</v>
      </c>
      <c r="X7">
        <v>2</v>
      </c>
      <c r="Y7" s="62">
        <v>2</v>
      </c>
      <c r="Z7" s="62">
        <v>0</v>
      </c>
      <c r="AA7" s="46">
        <f t="shared" si="7"/>
        <v>116.41443538998836</v>
      </c>
      <c r="AB7" s="38">
        <f t="shared" si="8"/>
        <v>129.36610608020698</v>
      </c>
      <c r="AC7" s="38">
        <f t="shared" si="9"/>
        <v>0</v>
      </c>
      <c r="AD7" s="32">
        <v>0</v>
      </c>
      <c r="AE7" s="48">
        <v>0</v>
      </c>
      <c r="AF7" s="9">
        <v>1550</v>
      </c>
      <c r="AG7" s="9">
        <v>183</v>
      </c>
      <c r="AH7">
        <v>1546</v>
      </c>
      <c r="AI7">
        <v>172</v>
      </c>
      <c r="AJ7">
        <v>1557</v>
      </c>
      <c r="AK7">
        <v>178</v>
      </c>
      <c r="AL7">
        <v>1535</v>
      </c>
      <c r="AM7">
        <v>175</v>
      </c>
      <c r="AN7">
        <v>1518</v>
      </c>
      <c r="AO7">
        <v>181</v>
      </c>
    </row>
    <row r="8" spans="1:41" x14ac:dyDescent="0.2">
      <c r="B8" t="str">
        <f t="shared" si="10"/>
        <v>CASPE</v>
      </c>
      <c r="C8" t="s">
        <v>18</v>
      </c>
      <c r="D8" t="s">
        <v>144</v>
      </c>
      <c r="E8">
        <f t="shared" si="11"/>
        <v>0</v>
      </c>
      <c r="F8">
        <v>0</v>
      </c>
      <c r="G8">
        <v>0</v>
      </c>
      <c r="H8" s="38">
        <f t="shared" si="12"/>
        <v>0</v>
      </c>
      <c r="I8" s="38">
        <f t="shared" si="13"/>
        <v>0</v>
      </c>
      <c r="J8" s="38">
        <f t="shared" si="14"/>
        <v>0</v>
      </c>
      <c r="K8" s="75">
        <v>1</v>
      </c>
      <c r="L8" s="75">
        <v>1</v>
      </c>
      <c r="M8" s="75">
        <v>0</v>
      </c>
      <c r="N8" s="75">
        <f t="shared" si="16"/>
        <v>33.333333333333336</v>
      </c>
      <c r="O8" s="79">
        <f t="shared" si="0"/>
        <v>9.4126506024096379</v>
      </c>
      <c r="P8" s="88">
        <f t="shared" si="1"/>
        <v>11.061946902654867</v>
      </c>
      <c r="Q8" s="38">
        <f t="shared" si="2"/>
        <v>0</v>
      </c>
      <c r="R8" s="75">
        <f t="shared" si="3"/>
        <v>3</v>
      </c>
      <c r="S8" s="84">
        <v>3</v>
      </c>
      <c r="T8" s="84">
        <v>0</v>
      </c>
      <c r="U8" s="46">
        <f t="shared" si="4"/>
        <v>28.650558685894374</v>
      </c>
      <c r="V8" s="91">
        <f t="shared" si="5"/>
        <v>33.707865168539328</v>
      </c>
      <c r="W8" s="60">
        <f t="shared" si="6"/>
        <v>0</v>
      </c>
      <c r="X8">
        <v>2</v>
      </c>
      <c r="Y8" s="62">
        <v>2</v>
      </c>
      <c r="Z8" s="62">
        <v>0</v>
      </c>
      <c r="AA8" s="46">
        <f t="shared" si="7"/>
        <v>19.306882903755188</v>
      </c>
      <c r="AB8" s="38">
        <f t="shared" si="8"/>
        <v>22.675736961451246</v>
      </c>
      <c r="AC8" s="38">
        <f t="shared" si="9"/>
        <v>0</v>
      </c>
      <c r="AD8" s="9">
        <v>2</v>
      </c>
      <c r="AE8" s="46">
        <v>19.443904335990666</v>
      </c>
      <c r="AF8" s="9">
        <v>8749</v>
      </c>
      <c r="AG8" s="9">
        <v>1537</v>
      </c>
      <c r="AH8">
        <v>8820</v>
      </c>
      <c r="AI8">
        <v>1539</v>
      </c>
      <c r="AJ8">
        <v>8900</v>
      </c>
      <c r="AK8">
        <v>1571</v>
      </c>
      <c r="AL8">
        <v>9040</v>
      </c>
      <c r="AM8">
        <v>1584</v>
      </c>
      <c r="AN8">
        <v>9062</v>
      </c>
      <c r="AO8">
        <v>1592</v>
      </c>
    </row>
    <row r="9" spans="1:41" x14ac:dyDescent="0.2">
      <c r="B9" t="str">
        <f t="shared" si="10"/>
        <v>HIJAR</v>
      </c>
      <c r="C9" t="s">
        <v>19</v>
      </c>
      <c r="D9" t="s">
        <v>144</v>
      </c>
      <c r="E9">
        <f t="shared" si="11"/>
        <v>3</v>
      </c>
      <c r="F9">
        <v>2</v>
      </c>
      <c r="G9">
        <v>1</v>
      </c>
      <c r="H9" s="38">
        <f t="shared" si="12"/>
        <v>52.502625131256565</v>
      </c>
      <c r="I9" s="38">
        <f t="shared" si="13"/>
        <v>39.447731755424059</v>
      </c>
      <c r="J9" s="38">
        <f t="shared" si="14"/>
        <v>155.27950310559004</v>
      </c>
      <c r="K9" s="75">
        <v>1</v>
      </c>
      <c r="L9" s="75">
        <v>1</v>
      </c>
      <c r="M9" s="75">
        <v>0</v>
      </c>
      <c r="N9" s="75">
        <f t="shared" si="16"/>
        <v>20</v>
      </c>
      <c r="O9" s="79">
        <f t="shared" si="0"/>
        <v>17.286084701815039</v>
      </c>
      <c r="P9" s="88">
        <f t="shared" si="1"/>
        <v>19.462826002335539</v>
      </c>
      <c r="Q9" s="38">
        <f t="shared" si="2"/>
        <v>0</v>
      </c>
      <c r="R9" s="75">
        <f t="shared" si="3"/>
        <v>5</v>
      </c>
      <c r="S9" s="84">
        <v>4</v>
      </c>
      <c r="T9" s="84">
        <v>1</v>
      </c>
      <c r="U9" s="46">
        <f t="shared" si="4"/>
        <v>85.836909871244629</v>
      </c>
      <c r="V9" s="91">
        <f t="shared" si="5"/>
        <v>77.234987449314545</v>
      </c>
      <c r="W9" s="60">
        <f t="shared" si="6"/>
        <v>154.79876160990713</v>
      </c>
      <c r="X9">
        <v>5</v>
      </c>
      <c r="Y9" s="62">
        <v>5</v>
      </c>
      <c r="Z9" s="62">
        <v>0</v>
      </c>
      <c r="AA9" s="46">
        <f t="shared" si="7"/>
        <v>84.416680736113463</v>
      </c>
      <c r="AB9" s="38">
        <f t="shared" si="8"/>
        <v>94.786729857819907</v>
      </c>
      <c r="AC9" s="38">
        <f t="shared" si="9"/>
        <v>0</v>
      </c>
      <c r="AD9" s="9">
        <v>7</v>
      </c>
      <c r="AE9" s="46">
        <v>116.7250291812573</v>
      </c>
      <c r="AF9" s="9">
        <v>5340</v>
      </c>
      <c r="AG9" s="9">
        <v>657</v>
      </c>
      <c r="AH9">
        <v>5275</v>
      </c>
      <c r="AI9">
        <v>648</v>
      </c>
      <c r="AJ9">
        <v>5179</v>
      </c>
      <c r="AK9">
        <v>646</v>
      </c>
      <c r="AL9">
        <v>5138</v>
      </c>
      <c r="AM9">
        <v>647</v>
      </c>
      <c r="AN9">
        <v>5070</v>
      </c>
      <c r="AO9">
        <v>644</v>
      </c>
    </row>
    <row r="10" spans="1:41" x14ac:dyDescent="0.2">
      <c r="B10" t="str">
        <f t="shared" si="10"/>
        <v>MAELLA</v>
      </c>
      <c r="C10" t="s">
        <v>20</v>
      </c>
      <c r="D10" t="s">
        <v>144</v>
      </c>
      <c r="E10">
        <f t="shared" si="11"/>
        <v>1</v>
      </c>
      <c r="F10">
        <v>1</v>
      </c>
      <c r="G10">
        <v>0</v>
      </c>
      <c r="H10" s="38">
        <f t="shared" si="12"/>
        <v>24.975024975024976</v>
      </c>
      <c r="I10" s="38">
        <f t="shared" si="13"/>
        <v>26.76659528907923</v>
      </c>
      <c r="J10" s="38">
        <f t="shared" si="14"/>
        <v>0</v>
      </c>
      <c r="K10" s="75">
        <v>1</v>
      </c>
      <c r="L10" s="75">
        <v>1</v>
      </c>
      <c r="M10" s="75">
        <v>0</v>
      </c>
      <c r="N10" s="75">
        <f t="shared" si="16"/>
        <v>100</v>
      </c>
      <c r="O10" s="79">
        <f t="shared" si="0"/>
        <v>24.943876278373658</v>
      </c>
      <c r="P10" s="88">
        <f t="shared" si="1"/>
        <v>26.588673225206062</v>
      </c>
      <c r="Q10" s="38">
        <f t="shared" si="2"/>
        <v>0</v>
      </c>
      <c r="R10" s="75">
        <f t="shared" si="3"/>
        <v>1</v>
      </c>
      <c r="S10" s="84">
        <v>1</v>
      </c>
      <c r="T10" s="84">
        <v>0</v>
      </c>
      <c r="U10" s="46">
        <f t="shared" si="4"/>
        <v>24.570024570024572</v>
      </c>
      <c r="V10" s="91">
        <f t="shared" si="5"/>
        <v>26.267402153926977</v>
      </c>
      <c r="W10" s="60">
        <f t="shared" si="6"/>
        <v>0</v>
      </c>
      <c r="X10">
        <v>4</v>
      </c>
      <c r="Y10" s="62">
        <v>4</v>
      </c>
      <c r="Z10" s="62">
        <v>0</v>
      </c>
      <c r="AA10" s="46">
        <f t="shared" si="7"/>
        <v>97.608589555880911</v>
      </c>
      <c r="AB10" s="38">
        <f t="shared" si="8"/>
        <v>103.78827192527244</v>
      </c>
      <c r="AC10" s="38">
        <f t="shared" si="9"/>
        <v>0</v>
      </c>
      <c r="AD10" s="9">
        <v>2</v>
      </c>
      <c r="AE10" s="46">
        <v>48.661800486618006</v>
      </c>
      <c r="AF10" s="9">
        <v>3874</v>
      </c>
      <c r="AG10" s="9">
        <v>236</v>
      </c>
      <c r="AH10">
        <v>3854</v>
      </c>
      <c r="AI10">
        <v>244</v>
      </c>
      <c r="AJ10">
        <v>3807</v>
      </c>
      <c r="AK10">
        <v>263</v>
      </c>
      <c r="AL10">
        <v>3761</v>
      </c>
      <c r="AM10">
        <v>248</v>
      </c>
      <c r="AN10">
        <v>3736</v>
      </c>
      <c r="AO10">
        <v>268</v>
      </c>
    </row>
    <row r="11" spans="1:41" x14ac:dyDescent="0.2">
      <c r="B11" t="str">
        <f t="shared" si="10"/>
        <v>MAS DE LAS MATAS</v>
      </c>
      <c r="C11" t="s">
        <v>21</v>
      </c>
      <c r="D11" t="s">
        <v>144</v>
      </c>
      <c r="E11">
        <f t="shared" si="11"/>
        <v>1</v>
      </c>
      <c r="F11">
        <v>1</v>
      </c>
      <c r="G11">
        <v>0</v>
      </c>
      <c r="H11" s="38">
        <f t="shared" si="12"/>
        <v>38.446751249519416</v>
      </c>
      <c r="I11" s="38">
        <f t="shared" si="13"/>
        <v>42.662116040955631</v>
      </c>
      <c r="J11" s="38">
        <f t="shared" si="14"/>
        <v>0</v>
      </c>
      <c r="K11" s="75">
        <v>2</v>
      </c>
      <c r="L11" s="75">
        <v>2</v>
      </c>
      <c r="M11" s="75">
        <v>0</v>
      </c>
      <c r="N11" s="75">
        <f t="shared" si="16"/>
        <v>200</v>
      </c>
      <c r="O11" s="79">
        <f t="shared" si="0"/>
        <v>76.775431861804222</v>
      </c>
      <c r="P11" s="88">
        <f t="shared" si="1"/>
        <v>85.070182900893244</v>
      </c>
      <c r="Q11" s="38">
        <f t="shared" si="2"/>
        <v>0</v>
      </c>
      <c r="R11" s="75">
        <f t="shared" si="3"/>
        <v>1</v>
      </c>
      <c r="S11" s="84">
        <v>1</v>
      </c>
      <c r="T11" s="84">
        <v>0</v>
      </c>
      <c r="U11" s="46">
        <f t="shared" si="4"/>
        <v>37.56574004507889</v>
      </c>
      <c r="V11" s="91">
        <f t="shared" si="5"/>
        <v>41.666666666666664</v>
      </c>
      <c r="W11" s="60">
        <f t="shared" si="6"/>
        <v>0</v>
      </c>
      <c r="X11">
        <v>1</v>
      </c>
      <c r="Y11" s="62">
        <v>1</v>
      </c>
      <c r="Z11" s="62">
        <v>0</v>
      </c>
      <c r="AA11" s="46">
        <f t="shared" si="7"/>
        <v>37.091988130563799</v>
      </c>
      <c r="AB11" s="38">
        <f t="shared" si="8"/>
        <v>40.899795501022496</v>
      </c>
      <c r="AC11" s="38">
        <f t="shared" si="9"/>
        <v>0</v>
      </c>
      <c r="AD11" s="9">
        <v>2</v>
      </c>
      <c r="AE11" s="46">
        <v>72.25433526011561</v>
      </c>
      <c r="AF11" s="9">
        <v>2502</v>
      </c>
      <c r="AG11" s="9">
        <v>266</v>
      </c>
      <c r="AH11">
        <v>2445</v>
      </c>
      <c r="AI11">
        <v>251</v>
      </c>
      <c r="AJ11">
        <v>2400</v>
      </c>
      <c r="AK11">
        <v>262</v>
      </c>
      <c r="AL11">
        <v>2351</v>
      </c>
      <c r="AM11">
        <v>254</v>
      </c>
      <c r="AN11">
        <v>2344</v>
      </c>
      <c r="AO11">
        <v>257</v>
      </c>
    </row>
    <row r="12" spans="1:41" x14ac:dyDescent="0.2">
      <c r="B12" t="str">
        <f t="shared" si="10"/>
        <v>MUNIESA</v>
      </c>
      <c r="C12" t="s">
        <v>22</v>
      </c>
      <c r="D12" t="s">
        <v>144</v>
      </c>
      <c r="E12">
        <f t="shared" si="11"/>
        <v>0</v>
      </c>
      <c r="F12">
        <v>0</v>
      </c>
      <c r="G12">
        <v>0</v>
      </c>
      <c r="H12" s="38">
        <f t="shared" si="12"/>
        <v>0</v>
      </c>
      <c r="I12" s="38">
        <f t="shared" si="13"/>
        <v>0</v>
      </c>
      <c r="J12" s="38">
        <f t="shared" si="14"/>
        <v>0</v>
      </c>
      <c r="K12" s="75">
        <v>3</v>
      </c>
      <c r="L12" s="75">
        <v>3</v>
      </c>
      <c r="M12" s="75">
        <v>0</v>
      </c>
      <c r="N12" s="75">
        <f t="shared" si="16"/>
        <v>150</v>
      </c>
      <c r="O12" s="79">
        <f t="shared" si="0"/>
        <v>329.67032967032969</v>
      </c>
      <c r="P12" s="88">
        <f t="shared" si="1"/>
        <v>368.55036855036855</v>
      </c>
      <c r="Q12" s="38">
        <f t="shared" si="2"/>
        <v>0</v>
      </c>
      <c r="R12" s="75">
        <f t="shared" si="3"/>
        <v>2</v>
      </c>
      <c r="S12" s="84">
        <v>2</v>
      </c>
      <c r="T12" s="84">
        <v>0</v>
      </c>
      <c r="U12" s="46">
        <f t="shared" si="4"/>
        <v>213.21961620469082</v>
      </c>
      <c r="V12" s="91">
        <f t="shared" si="5"/>
        <v>236.12750885478158</v>
      </c>
      <c r="W12" s="60">
        <f t="shared" si="6"/>
        <v>0</v>
      </c>
      <c r="X12">
        <v>0</v>
      </c>
      <c r="Y12" s="62">
        <v>0</v>
      </c>
      <c r="Z12" s="62">
        <v>0</v>
      </c>
      <c r="AA12" s="46">
        <f t="shared" si="7"/>
        <v>0</v>
      </c>
      <c r="AB12" s="38">
        <f t="shared" si="8"/>
        <v>0</v>
      </c>
      <c r="AC12" s="38">
        <f t="shared" si="9"/>
        <v>0</v>
      </c>
      <c r="AD12" s="9">
        <v>1</v>
      </c>
      <c r="AE12" s="46">
        <v>98.814229249011859</v>
      </c>
      <c r="AF12" s="9">
        <v>912</v>
      </c>
      <c r="AG12" s="9">
        <v>100</v>
      </c>
      <c r="AH12">
        <v>873</v>
      </c>
      <c r="AI12">
        <v>93</v>
      </c>
      <c r="AJ12">
        <v>847</v>
      </c>
      <c r="AK12">
        <v>91</v>
      </c>
      <c r="AL12">
        <v>814</v>
      </c>
      <c r="AM12">
        <v>96</v>
      </c>
      <c r="AN12">
        <v>801</v>
      </c>
      <c r="AO12">
        <v>92</v>
      </c>
    </row>
    <row r="13" spans="1:41" x14ac:dyDescent="0.2">
      <c r="B13" t="str">
        <f t="shared" si="10"/>
        <v>VALDERROBRES</v>
      </c>
      <c r="C13" t="s">
        <v>23</v>
      </c>
      <c r="D13" t="s">
        <v>144</v>
      </c>
      <c r="E13">
        <f t="shared" si="11"/>
        <v>0</v>
      </c>
      <c r="F13">
        <v>0</v>
      </c>
      <c r="G13">
        <v>0</v>
      </c>
      <c r="H13" s="38">
        <f t="shared" si="12"/>
        <v>0</v>
      </c>
      <c r="I13" s="38">
        <f t="shared" si="13"/>
        <v>0</v>
      </c>
      <c r="J13" s="38">
        <f t="shared" si="14"/>
        <v>0</v>
      </c>
      <c r="K13" s="75">
        <v>0</v>
      </c>
      <c r="L13" s="75">
        <v>0</v>
      </c>
      <c r="M13" s="75">
        <v>0</v>
      </c>
      <c r="N13" s="75">
        <f t="shared" si="16"/>
        <v>0</v>
      </c>
      <c r="O13" s="79">
        <f t="shared" si="0"/>
        <v>0</v>
      </c>
      <c r="P13" s="88">
        <f t="shared" si="1"/>
        <v>0</v>
      </c>
      <c r="Q13" s="38">
        <f t="shared" si="2"/>
        <v>0</v>
      </c>
      <c r="R13" s="75">
        <f t="shared" si="3"/>
        <v>2</v>
      </c>
      <c r="S13" s="84">
        <v>1</v>
      </c>
      <c r="T13" s="84">
        <v>1</v>
      </c>
      <c r="U13" s="46">
        <f t="shared" si="4"/>
        <v>40.420371867421181</v>
      </c>
      <c r="V13" s="91">
        <f t="shared" si="5"/>
        <v>22.967386311437757</v>
      </c>
      <c r="W13" s="60">
        <f t="shared" si="6"/>
        <v>168.35016835016836</v>
      </c>
      <c r="X13">
        <v>2</v>
      </c>
      <c r="Y13" s="62">
        <v>2</v>
      </c>
      <c r="Z13" s="62">
        <v>0</v>
      </c>
      <c r="AA13" s="46">
        <f t="shared" si="7"/>
        <v>40.633888663145065</v>
      </c>
      <c r="AB13" s="38">
        <f t="shared" si="8"/>
        <v>45.977011494252871</v>
      </c>
      <c r="AC13" s="38">
        <f t="shared" si="9"/>
        <v>0</v>
      </c>
      <c r="AD13" s="9">
        <v>3</v>
      </c>
      <c r="AE13" s="46">
        <v>60.90133982947625</v>
      </c>
      <c r="AF13" s="9">
        <v>4373</v>
      </c>
      <c r="AG13" s="9">
        <v>553</v>
      </c>
      <c r="AH13">
        <v>4350</v>
      </c>
      <c r="AI13">
        <v>572</v>
      </c>
      <c r="AJ13">
        <v>4354</v>
      </c>
      <c r="AK13">
        <v>594</v>
      </c>
      <c r="AL13">
        <v>4369</v>
      </c>
      <c r="AM13">
        <v>585</v>
      </c>
      <c r="AN13">
        <v>4380</v>
      </c>
      <c r="AO13">
        <v>592</v>
      </c>
    </row>
    <row r="14" spans="1:41" s="2" customFormat="1" x14ac:dyDescent="0.2">
      <c r="A14" s="2" t="s">
        <v>24</v>
      </c>
      <c r="B14" s="2" t="str">
        <f>MID(C14,6,50)</f>
        <v/>
      </c>
      <c r="D14" s="2" t="s">
        <v>144</v>
      </c>
      <c r="E14" s="2">
        <f>SUM(E2:E13)</f>
        <v>8</v>
      </c>
      <c r="F14" s="2">
        <v>7</v>
      </c>
      <c r="G14" s="2">
        <v>1</v>
      </c>
      <c r="H14" s="37">
        <f t="shared" si="12"/>
        <v>11.534357968799561</v>
      </c>
      <c r="I14" s="37">
        <f t="shared" si="13"/>
        <v>11.545820413010491</v>
      </c>
      <c r="J14" s="37">
        <f t="shared" si="14"/>
        <v>11.45475372279496</v>
      </c>
      <c r="K14" s="85">
        <v>9</v>
      </c>
      <c r="L14" s="85">
        <v>9</v>
      </c>
      <c r="M14" s="85">
        <v>0</v>
      </c>
      <c r="N14" s="75">
        <f t="shared" si="16"/>
        <v>34.615384615384613</v>
      </c>
      <c r="O14" s="80">
        <f t="shared" si="0"/>
        <v>12.926577042399172</v>
      </c>
      <c r="P14" s="89">
        <f t="shared" si="1"/>
        <v>14.779295848660011</v>
      </c>
      <c r="Q14" s="38">
        <f t="shared" si="2"/>
        <v>0</v>
      </c>
      <c r="R14" s="85">
        <f t="shared" si="3"/>
        <v>26</v>
      </c>
      <c r="S14" s="86">
        <v>24</v>
      </c>
      <c r="T14" s="86">
        <v>2</v>
      </c>
      <c r="U14" s="49">
        <f t="shared" si="4"/>
        <v>37.210367380819484</v>
      </c>
      <c r="V14" s="92">
        <f t="shared" si="5"/>
        <v>39.28565582491693</v>
      </c>
      <c r="W14" s="61">
        <f t="shared" si="6"/>
        <v>22.773855613755408</v>
      </c>
      <c r="X14" s="2">
        <v>45</v>
      </c>
      <c r="Y14" s="63">
        <v>44</v>
      </c>
      <c r="Z14" s="63">
        <v>1</v>
      </c>
      <c r="AA14" s="49">
        <f t="shared" si="7"/>
        <v>64.108956733577429</v>
      </c>
      <c r="AB14" s="37">
        <f t="shared" si="8"/>
        <v>71.602929210740442</v>
      </c>
      <c r="AC14" s="37">
        <f t="shared" si="9"/>
        <v>11.437721605856114</v>
      </c>
      <c r="AD14" s="33">
        <f>SUM(AD2:AD13)</f>
        <v>39</v>
      </c>
      <c r="AE14" s="49">
        <v>55.293266981412955</v>
      </c>
      <c r="AF14" s="9">
        <v>61758</v>
      </c>
      <c r="AG14" s="9">
        <v>8775</v>
      </c>
      <c r="AH14" s="2">
        <v>61450</v>
      </c>
      <c r="AI14" s="2">
        <v>8743</v>
      </c>
      <c r="AJ14" s="2">
        <v>61091</v>
      </c>
      <c r="AK14" s="2">
        <v>8782</v>
      </c>
      <c r="AL14" s="2">
        <v>60896</v>
      </c>
      <c r="AM14" s="2">
        <v>8728</v>
      </c>
      <c r="AN14" s="2">
        <v>60628</v>
      </c>
      <c r="AO14" s="2">
        <v>8730</v>
      </c>
    </row>
    <row r="15" spans="1:41" x14ac:dyDescent="0.2">
      <c r="A15" t="s">
        <v>5</v>
      </c>
      <c r="B15" t="str">
        <f>MID(C15,5,50)</f>
        <v>ABIEGO</v>
      </c>
      <c r="C15" t="s">
        <v>25</v>
      </c>
      <c r="D15" t="s">
        <v>144</v>
      </c>
      <c r="E15">
        <f t="shared" si="11"/>
        <v>1</v>
      </c>
      <c r="F15">
        <v>1</v>
      </c>
      <c r="G15">
        <v>0</v>
      </c>
      <c r="H15" s="38">
        <f t="shared" si="12"/>
        <v>119.90407673860911</v>
      </c>
      <c r="I15" s="38">
        <f t="shared" si="13"/>
        <v>130.03901170351105</v>
      </c>
      <c r="J15" s="38">
        <f t="shared" si="14"/>
        <v>0</v>
      </c>
      <c r="K15" s="75">
        <v>1</v>
      </c>
      <c r="L15" s="75">
        <v>1</v>
      </c>
      <c r="M15" s="75">
        <v>0</v>
      </c>
      <c r="O15" s="79">
        <f t="shared" si="0"/>
        <v>120.33694344163658</v>
      </c>
      <c r="P15" s="88">
        <f t="shared" si="1"/>
        <v>130.03901170351105</v>
      </c>
      <c r="Q15" s="38">
        <f t="shared" si="2"/>
        <v>0</v>
      </c>
      <c r="R15" s="75">
        <f t="shared" si="3"/>
        <v>0</v>
      </c>
      <c r="S15" s="84">
        <v>0</v>
      </c>
      <c r="T15" s="84">
        <v>0</v>
      </c>
      <c r="U15" s="46">
        <f t="shared" si="4"/>
        <v>0</v>
      </c>
      <c r="V15" s="91">
        <f t="shared" si="5"/>
        <v>0</v>
      </c>
      <c r="W15" s="60">
        <f t="shared" si="6"/>
        <v>0</v>
      </c>
      <c r="X15">
        <v>1</v>
      </c>
      <c r="Y15" s="62">
        <v>1</v>
      </c>
      <c r="Z15" s="62">
        <v>0</v>
      </c>
      <c r="AA15" s="46">
        <f t="shared" si="7"/>
        <v>120.91898428053204</v>
      </c>
      <c r="AB15" s="38">
        <f t="shared" si="8"/>
        <v>129.87012987012986</v>
      </c>
      <c r="AC15" s="38">
        <f t="shared" si="9"/>
        <v>0</v>
      </c>
      <c r="AD15" s="9">
        <v>1</v>
      </c>
      <c r="AE15" s="46">
        <v>122.85012285012284</v>
      </c>
      <c r="AF15" s="9">
        <v>761</v>
      </c>
      <c r="AG15" s="9">
        <v>53</v>
      </c>
      <c r="AH15">
        <v>770</v>
      </c>
      <c r="AI15">
        <v>57</v>
      </c>
      <c r="AJ15">
        <v>764</v>
      </c>
      <c r="AK15">
        <v>56</v>
      </c>
      <c r="AL15">
        <v>769</v>
      </c>
      <c r="AM15">
        <v>62</v>
      </c>
      <c r="AN15">
        <v>769</v>
      </c>
      <c r="AO15">
        <v>65</v>
      </c>
    </row>
    <row r="16" spans="1:41" x14ac:dyDescent="0.2">
      <c r="B16" t="str">
        <f t="shared" ref="B16:B26" si="17">MID(C16,5,50)</f>
        <v>AINSA</v>
      </c>
      <c r="C16" t="s">
        <v>26</v>
      </c>
      <c r="D16" t="s">
        <v>144</v>
      </c>
      <c r="E16">
        <f t="shared" si="11"/>
        <v>12</v>
      </c>
      <c r="F16">
        <v>12</v>
      </c>
      <c r="G16">
        <v>0</v>
      </c>
      <c r="H16" s="38">
        <f t="shared" si="12"/>
        <v>273.84755819260613</v>
      </c>
      <c r="I16" s="38">
        <f t="shared" si="13"/>
        <v>318.80977683315621</v>
      </c>
      <c r="J16" s="38">
        <f t="shared" si="14"/>
        <v>0</v>
      </c>
      <c r="K16" s="75">
        <v>17</v>
      </c>
      <c r="L16" s="75">
        <v>17</v>
      </c>
      <c r="M16" s="75">
        <v>0</v>
      </c>
      <c r="N16" s="75">
        <f t="shared" ref="N16:N31" si="18">K16*100/R16</f>
        <v>77.272727272727266</v>
      </c>
      <c r="O16" s="79">
        <f t="shared" si="0"/>
        <v>389.90825688073397</v>
      </c>
      <c r="P16" s="88">
        <f t="shared" si="1"/>
        <v>454.91035590045493</v>
      </c>
      <c r="Q16" s="38">
        <f t="shared" si="2"/>
        <v>0</v>
      </c>
      <c r="R16" s="75">
        <f t="shared" si="3"/>
        <v>22</v>
      </c>
      <c r="S16" s="84">
        <v>22</v>
      </c>
      <c r="T16" s="84">
        <v>0</v>
      </c>
      <c r="U16" s="46">
        <f t="shared" si="4"/>
        <v>512.10428305400376</v>
      </c>
      <c r="V16" s="91">
        <f t="shared" si="5"/>
        <v>593.9524838012959</v>
      </c>
      <c r="W16" s="60">
        <f t="shared" si="6"/>
        <v>0</v>
      </c>
      <c r="X16">
        <v>20</v>
      </c>
      <c r="Y16" s="62">
        <v>20</v>
      </c>
      <c r="Z16" s="62">
        <v>0</v>
      </c>
      <c r="AA16" s="46">
        <f t="shared" si="7"/>
        <v>474.49584816132858</v>
      </c>
      <c r="AB16" s="38">
        <f t="shared" si="8"/>
        <v>549.14881933003846</v>
      </c>
      <c r="AC16" s="38">
        <f t="shared" si="9"/>
        <v>0</v>
      </c>
      <c r="AD16" s="9">
        <v>15</v>
      </c>
      <c r="AE16" s="46">
        <v>360.31707902954599</v>
      </c>
      <c r="AF16" s="9">
        <v>3637</v>
      </c>
      <c r="AG16" s="9">
        <v>526</v>
      </c>
      <c r="AH16">
        <v>3642</v>
      </c>
      <c r="AI16">
        <v>573</v>
      </c>
      <c r="AJ16">
        <v>3704</v>
      </c>
      <c r="AK16">
        <v>592</v>
      </c>
      <c r="AL16">
        <v>3737</v>
      </c>
      <c r="AM16">
        <v>623</v>
      </c>
      <c r="AN16">
        <v>3764</v>
      </c>
      <c r="AO16">
        <v>618</v>
      </c>
    </row>
    <row r="17" spans="1:41" x14ac:dyDescent="0.2">
      <c r="B17" t="str">
        <f t="shared" si="17"/>
        <v>ALBALATE DE CINCA</v>
      </c>
      <c r="C17" t="s">
        <v>27</v>
      </c>
      <c r="D17" t="s">
        <v>144</v>
      </c>
      <c r="E17">
        <f t="shared" si="11"/>
        <v>25</v>
      </c>
      <c r="F17">
        <v>25</v>
      </c>
      <c r="G17">
        <v>0</v>
      </c>
      <c r="H17" s="38">
        <f t="shared" si="12"/>
        <v>511.561285041948</v>
      </c>
      <c r="I17" s="38">
        <f t="shared" si="13"/>
        <v>560.5381165919282</v>
      </c>
      <c r="J17" s="38">
        <f t="shared" si="14"/>
        <v>0</v>
      </c>
      <c r="K17" s="75">
        <v>57</v>
      </c>
      <c r="L17" s="75">
        <v>57</v>
      </c>
      <c r="M17" s="75">
        <v>0</v>
      </c>
      <c r="N17" s="75">
        <f t="shared" si="18"/>
        <v>146.15384615384616</v>
      </c>
      <c r="O17" s="79">
        <f t="shared" si="0"/>
        <v>1158.0658268996342</v>
      </c>
      <c r="P17" s="88">
        <f t="shared" si="1"/>
        <v>1271.1864406779662</v>
      </c>
      <c r="Q17" s="38">
        <f t="shared" si="2"/>
        <v>0</v>
      </c>
      <c r="R17" s="75">
        <f t="shared" si="3"/>
        <v>39</v>
      </c>
      <c r="S17" s="84">
        <v>39</v>
      </c>
      <c r="T17" s="84">
        <v>0</v>
      </c>
      <c r="U17" s="46">
        <f t="shared" si="4"/>
        <v>782.81814532316344</v>
      </c>
      <c r="V17" s="91">
        <f t="shared" si="5"/>
        <v>858.08580858085804</v>
      </c>
      <c r="W17" s="60">
        <f t="shared" si="6"/>
        <v>0</v>
      </c>
      <c r="X17">
        <v>25</v>
      </c>
      <c r="Y17" s="62">
        <v>25</v>
      </c>
      <c r="Z17" s="62">
        <v>0</v>
      </c>
      <c r="AA17" s="46">
        <f t="shared" si="7"/>
        <v>504.13389796329903</v>
      </c>
      <c r="AB17" s="38">
        <f t="shared" si="8"/>
        <v>554.07801418439715</v>
      </c>
      <c r="AC17" s="38">
        <f t="shared" si="9"/>
        <v>0</v>
      </c>
      <c r="AD17" s="9">
        <v>26</v>
      </c>
      <c r="AE17" s="46">
        <v>519.58433253397277</v>
      </c>
      <c r="AF17" s="9">
        <v>4548</v>
      </c>
      <c r="AG17" s="9">
        <v>456</v>
      </c>
      <c r="AH17">
        <v>4512</v>
      </c>
      <c r="AI17">
        <v>447</v>
      </c>
      <c r="AJ17">
        <v>4545</v>
      </c>
      <c r="AK17">
        <v>437</v>
      </c>
      <c r="AL17">
        <v>4484</v>
      </c>
      <c r="AM17">
        <v>438</v>
      </c>
      <c r="AN17">
        <v>4460</v>
      </c>
      <c r="AO17">
        <v>427</v>
      </c>
    </row>
    <row r="18" spans="1:41" x14ac:dyDescent="0.2">
      <c r="B18" t="str">
        <f t="shared" si="17"/>
        <v>BARBASTRO</v>
      </c>
      <c r="C18" t="s">
        <v>28</v>
      </c>
      <c r="D18" t="s">
        <v>144</v>
      </c>
      <c r="E18">
        <f t="shared" si="11"/>
        <v>23</v>
      </c>
      <c r="F18">
        <v>23</v>
      </c>
      <c r="G18">
        <v>0</v>
      </c>
      <c r="H18" s="38">
        <f t="shared" si="12"/>
        <v>108.067471691021</v>
      </c>
      <c r="I18" s="38">
        <f t="shared" si="13"/>
        <v>124.10295149193331</v>
      </c>
      <c r="J18" s="38">
        <f t="shared" si="14"/>
        <v>0</v>
      </c>
      <c r="K18" s="75">
        <v>61</v>
      </c>
      <c r="L18" s="75">
        <v>61</v>
      </c>
      <c r="M18" s="75">
        <v>0</v>
      </c>
      <c r="N18" s="75">
        <f t="shared" si="18"/>
        <v>119.6078431372549</v>
      </c>
      <c r="O18" s="79">
        <f t="shared" si="0"/>
        <v>287.0993552030875</v>
      </c>
      <c r="P18" s="88">
        <f t="shared" si="1"/>
        <v>330.06871922515018</v>
      </c>
      <c r="Q18" s="38">
        <f t="shared" si="2"/>
        <v>0</v>
      </c>
      <c r="R18" s="75">
        <f t="shared" si="3"/>
        <v>51</v>
      </c>
      <c r="S18" s="84">
        <v>51</v>
      </c>
      <c r="T18" s="84">
        <v>0</v>
      </c>
      <c r="U18" s="46">
        <f t="shared" si="4"/>
        <v>240.94108754192848</v>
      </c>
      <c r="V18" s="91">
        <f t="shared" si="5"/>
        <v>276.81285280069477</v>
      </c>
      <c r="W18" s="60">
        <f t="shared" si="6"/>
        <v>0</v>
      </c>
      <c r="X18">
        <v>10</v>
      </c>
      <c r="Y18" s="62">
        <v>10</v>
      </c>
      <c r="Z18" s="62">
        <v>0</v>
      </c>
      <c r="AA18" s="46">
        <f t="shared" si="7"/>
        <v>47.328316531780963</v>
      </c>
      <c r="AB18" s="38">
        <f t="shared" si="8"/>
        <v>54.291763939410394</v>
      </c>
      <c r="AC18" s="38">
        <f t="shared" si="9"/>
        <v>0</v>
      </c>
      <c r="AD18" s="9">
        <v>15</v>
      </c>
      <c r="AE18" s="46">
        <v>70.962248084019308</v>
      </c>
      <c r="AF18" s="9">
        <v>18408</v>
      </c>
      <c r="AG18" s="9">
        <v>2730</v>
      </c>
      <c r="AH18">
        <v>18419</v>
      </c>
      <c r="AI18">
        <v>2710</v>
      </c>
      <c r="AJ18">
        <v>18424</v>
      </c>
      <c r="AK18">
        <v>2743</v>
      </c>
      <c r="AL18">
        <v>18481</v>
      </c>
      <c r="AM18">
        <v>2766</v>
      </c>
      <c r="AN18">
        <v>18533</v>
      </c>
      <c r="AO18">
        <v>2750</v>
      </c>
    </row>
    <row r="19" spans="1:41" x14ac:dyDescent="0.2">
      <c r="B19" t="str">
        <f t="shared" si="17"/>
        <v>BENABARRE</v>
      </c>
      <c r="C19" t="s">
        <v>29</v>
      </c>
      <c r="D19" t="s">
        <v>144</v>
      </c>
      <c r="E19">
        <f t="shared" si="11"/>
        <v>5</v>
      </c>
      <c r="F19">
        <v>5</v>
      </c>
      <c r="G19">
        <v>0</v>
      </c>
      <c r="H19" s="38">
        <f t="shared" si="12"/>
        <v>257.59917568263779</v>
      </c>
      <c r="I19" s="38">
        <f t="shared" si="13"/>
        <v>285.71428571428572</v>
      </c>
      <c r="J19" s="38">
        <f t="shared" si="14"/>
        <v>0</v>
      </c>
      <c r="K19" s="75">
        <v>1</v>
      </c>
      <c r="L19" s="75">
        <v>1</v>
      </c>
      <c r="M19" s="75">
        <v>0</v>
      </c>
      <c r="N19" s="75">
        <f t="shared" si="18"/>
        <v>50</v>
      </c>
      <c r="O19" s="79">
        <f t="shared" si="0"/>
        <v>51.759834368530022</v>
      </c>
      <c r="P19" s="88">
        <f t="shared" si="1"/>
        <v>57.273768613974802</v>
      </c>
      <c r="Q19" s="38">
        <f t="shared" si="2"/>
        <v>0</v>
      </c>
      <c r="R19" s="75">
        <f t="shared" si="3"/>
        <v>2</v>
      </c>
      <c r="S19" s="84">
        <v>2</v>
      </c>
      <c r="T19" s="84">
        <v>0</v>
      </c>
      <c r="U19" s="46">
        <f t="shared" si="4"/>
        <v>102.40655401945725</v>
      </c>
      <c r="V19" s="91">
        <f t="shared" si="5"/>
        <v>113.96011396011396</v>
      </c>
      <c r="W19" s="60">
        <f t="shared" si="6"/>
        <v>0</v>
      </c>
      <c r="X19">
        <v>6</v>
      </c>
      <c r="Y19" s="62">
        <v>6</v>
      </c>
      <c r="Z19" s="62">
        <v>0</v>
      </c>
      <c r="AA19" s="46">
        <f t="shared" si="7"/>
        <v>305.65461029037186</v>
      </c>
      <c r="AB19" s="38">
        <f t="shared" si="8"/>
        <v>343.05317324185251</v>
      </c>
      <c r="AC19" s="38">
        <f t="shared" si="9"/>
        <v>0</v>
      </c>
      <c r="AD19" s="9">
        <v>4</v>
      </c>
      <c r="AE19" s="46">
        <v>202.32675771370765</v>
      </c>
      <c r="AF19" s="9">
        <v>1763</v>
      </c>
      <c r="AG19" s="9">
        <v>214</v>
      </c>
      <c r="AH19">
        <v>1749</v>
      </c>
      <c r="AI19">
        <v>214</v>
      </c>
      <c r="AJ19">
        <v>1755</v>
      </c>
      <c r="AK19">
        <v>198</v>
      </c>
      <c r="AL19">
        <v>1746</v>
      </c>
      <c r="AM19">
        <v>186</v>
      </c>
      <c r="AN19">
        <v>1750</v>
      </c>
      <c r="AO19">
        <v>191</v>
      </c>
    </row>
    <row r="20" spans="1:41" x14ac:dyDescent="0.2">
      <c r="B20" t="str">
        <f t="shared" si="17"/>
        <v>BERBEGAL</v>
      </c>
      <c r="C20" s="35" t="s">
        <v>143</v>
      </c>
      <c r="D20" t="s">
        <v>144</v>
      </c>
      <c r="E20">
        <f t="shared" si="11"/>
        <v>2</v>
      </c>
      <c r="F20">
        <v>2</v>
      </c>
      <c r="G20">
        <v>0</v>
      </c>
      <c r="H20" s="38">
        <f t="shared" si="12"/>
        <v>152.67175572519085</v>
      </c>
      <c r="I20" s="38">
        <f t="shared" si="13"/>
        <v>161.03059581320451</v>
      </c>
      <c r="J20" s="38">
        <f t="shared" si="14"/>
        <v>0</v>
      </c>
      <c r="K20" s="75">
        <v>5</v>
      </c>
      <c r="L20" s="75">
        <v>5</v>
      </c>
      <c r="M20" s="75">
        <v>0</v>
      </c>
      <c r="N20" s="75">
        <f t="shared" si="18"/>
        <v>500</v>
      </c>
      <c r="O20" s="79">
        <f t="shared" si="0"/>
        <v>378.50113550340649</v>
      </c>
      <c r="P20" s="88">
        <f t="shared" si="1"/>
        <v>399.04229848363929</v>
      </c>
      <c r="Q20" s="38">
        <f t="shared" si="2"/>
        <v>0</v>
      </c>
      <c r="R20" s="75">
        <f t="shared" si="3"/>
        <v>1</v>
      </c>
      <c r="S20" s="84">
        <v>1</v>
      </c>
      <c r="T20" s="84">
        <v>0</v>
      </c>
      <c r="U20" s="46">
        <f t="shared" si="4"/>
        <v>74.404761904761898</v>
      </c>
      <c r="V20" s="91">
        <f t="shared" si="5"/>
        <v>78.431372549019613</v>
      </c>
      <c r="W20" s="60">
        <f t="shared" si="6"/>
        <v>0</v>
      </c>
      <c r="X20">
        <v>1</v>
      </c>
      <c r="Y20" s="62">
        <v>1</v>
      </c>
      <c r="Z20" s="62">
        <v>0</v>
      </c>
      <c r="AA20" s="46">
        <f t="shared" si="7"/>
        <v>72.621641249092235</v>
      </c>
      <c r="AB20" s="38">
        <f t="shared" si="8"/>
        <v>76.804915514592935</v>
      </c>
      <c r="AC20" s="38">
        <f t="shared" si="9"/>
        <v>0</v>
      </c>
      <c r="AD20" s="9">
        <v>6</v>
      </c>
      <c r="AE20" s="46">
        <v>429.79942693409743</v>
      </c>
      <c r="AF20" s="9">
        <v>1313</v>
      </c>
      <c r="AG20" s="9">
        <v>83</v>
      </c>
      <c r="AH20">
        <v>1302</v>
      </c>
      <c r="AI20">
        <v>75</v>
      </c>
      <c r="AJ20">
        <v>1275</v>
      </c>
      <c r="AK20">
        <v>69</v>
      </c>
      <c r="AL20">
        <v>1253</v>
      </c>
      <c r="AM20">
        <v>68</v>
      </c>
      <c r="AN20">
        <v>1242</v>
      </c>
      <c r="AO20">
        <v>68</v>
      </c>
    </row>
    <row r="21" spans="1:41" x14ac:dyDescent="0.2">
      <c r="B21" t="str">
        <f t="shared" si="17"/>
        <v>BINEFAR</v>
      </c>
      <c r="C21" t="s">
        <v>30</v>
      </c>
      <c r="D21" t="s">
        <v>144</v>
      </c>
      <c r="E21">
        <f t="shared" si="11"/>
        <v>8</v>
      </c>
      <c r="F21">
        <v>8</v>
      </c>
      <c r="G21">
        <v>0</v>
      </c>
      <c r="H21" s="38">
        <f t="shared" si="12"/>
        <v>63.196145035152853</v>
      </c>
      <c r="I21" s="38">
        <f t="shared" si="13"/>
        <v>72.700836059614687</v>
      </c>
      <c r="J21" s="38">
        <f t="shared" si="14"/>
        <v>0</v>
      </c>
      <c r="K21" s="75">
        <v>19</v>
      </c>
      <c r="L21" s="75">
        <v>19</v>
      </c>
      <c r="M21" s="75">
        <v>0</v>
      </c>
      <c r="N21" s="75">
        <f t="shared" si="18"/>
        <v>146.15384615384616</v>
      </c>
      <c r="O21" s="79">
        <f t="shared" si="0"/>
        <v>150.39974669516346</v>
      </c>
      <c r="P21" s="88">
        <f t="shared" si="1"/>
        <v>173.2154252894521</v>
      </c>
      <c r="Q21" s="38">
        <f t="shared" si="2"/>
        <v>0</v>
      </c>
      <c r="R21" s="75">
        <f t="shared" si="3"/>
        <v>13</v>
      </c>
      <c r="S21" s="84">
        <v>13</v>
      </c>
      <c r="T21" s="84">
        <v>0</v>
      </c>
      <c r="U21" s="46">
        <f t="shared" si="4"/>
        <v>104.30875391157826</v>
      </c>
      <c r="V21" s="91">
        <f t="shared" si="5"/>
        <v>119.82671213936769</v>
      </c>
      <c r="W21" s="60">
        <f t="shared" si="6"/>
        <v>0</v>
      </c>
      <c r="X21">
        <v>0</v>
      </c>
      <c r="Y21" s="62">
        <v>0</v>
      </c>
      <c r="Z21" s="62">
        <v>0</v>
      </c>
      <c r="AA21" s="46">
        <f t="shared" si="7"/>
        <v>0</v>
      </c>
      <c r="AB21" s="38">
        <f t="shared" si="8"/>
        <v>0</v>
      </c>
      <c r="AC21" s="38">
        <f t="shared" si="9"/>
        <v>0</v>
      </c>
      <c r="AD21" s="9">
        <v>2</v>
      </c>
      <c r="AE21" s="46">
        <v>16.068128866393508</v>
      </c>
      <c r="AF21" s="9">
        <v>10826</v>
      </c>
      <c r="AG21" s="9">
        <v>1621</v>
      </c>
      <c r="AH21">
        <v>10794</v>
      </c>
      <c r="AI21">
        <v>1618</v>
      </c>
      <c r="AJ21">
        <v>10849</v>
      </c>
      <c r="AK21">
        <v>1614</v>
      </c>
      <c r="AL21">
        <v>10969</v>
      </c>
      <c r="AM21">
        <v>1664</v>
      </c>
      <c r="AN21">
        <v>11004</v>
      </c>
      <c r="AO21">
        <v>1655</v>
      </c>
    </row>
    <row r="22" spans="1:41" x14ac:dyDescent="0.2">
      <c r="B22" t="str">
        <f t="shared" si="17"/>
        <v>CASTEJON DE SOS</v>
      </c>
      <c r="C22" t="s">
        <v>31</v>
      </c>
      <c r="D22" t="s">
        <v>144</v>
      </c>
      <c r="E22">
        <f t="shared" si="11"/>
        <v>8</v>
      </c>
      <c r="F22">
        <v>8</v>
      </c>
      <c r="G22">
        <v>0</v>
      </c>
      <c r="H22" s="38">
        <f t="shared" si="12"/>
        <v>215.63342318059301</v>
      </c>
      <c r="I22" s="38">
        <f t="shared" si="13"/>
        <v>241.54589371980674</v>
      </c>
      <c r="J22" s="38">
        <f t="shared" si="14"/>
        <v>0</v>
      </c>
      <c r="K22" s="75">
        <v>15</v>
      </c>
      <c r="L22" s="75">
        <v>15</v>
      </c>
      <c r="M22" s="75">
        <v>0</v>
      </c>
      <c r="N22" s="75">
        <f t="shared" si="18"/>
        <v>88.235294117647058</v>
      </c>
      <c r="O22" s="79">
        <f t="shared" si="0"/>
        <v>406.393931183961</v>
      </c>
      <c r="P22" s="88">
        <f t="shared" si="1"/>
        <v>457.45654162854527</v>
      </c>
      <c r="Q22" s="38">
        <f t="shared" si="2"/>
        <v>0</v>
      </c>
      <c r="R22" s="75">
        <f t="shared" si="3"/>
        <v>17</v>
      </c>
      <c r="S22" s="84">
        <v>17</v>
      </c>
      <c r="T22" s="84">
        <v>0</v>
      </c>
      <c r="U22" s="46">
        <f t="shared" si="4"/>
        <v>461.20455778621812</v>
      </c>
      <c r="V22" s="91">
        <f t="shared" si="5"/>
        <v>521.47239263803681</v>
      </c>
      <c r="W22" s="60">
        <f t="shared" si="6"/>
        <v>0</v>
      </c>
      <c r="X22">
        <v>10</v>
      </c>
      <c r="Y22" s="62">
        <v>10</v>
      </c>
      <c r="Z22" s="62">
        <v>0</v>
      </c>
      <c r="AA22" s="46">
        <f t="shared" si="7"/>
        <v>271.88689505165848</v>
      </c>
      <c r="AB22" s="38">
        <f t="shared" si="8"/>
        <v>310.17369727047145</v>
      </c>
      <c r="AC22" s="38">
        <f t="shared" si="9"/>
        <v>0</v>
      </c>
      <c r="AD22" s="9">
        <v>10</v>
      </c>
      <c r="AE22" s="46">
        <v>277.62354247640201</v>
      </c>
      <c r="AF22" s="9">
        <v>3175</v>
      </c>
      <c r="AG22" s="9">
        <v>427</v>
      </c>
      <c r="AH22">
        <v>3224</v>
      </c>
      <c r="AI22">
        <v>454</v>
      </c>
      <c r="AJ22">
        <v>3260</v>
      </c>
      <c r="AK22">
        <v>426</v>
      </c>
      <c r="AL22">
        <v>3279</v>
      </c>
      <c r="AM22">
        <v>412</v>
      </c>
      <c r="AN22">
        <v>3312</v>
      </c>
      <c r="AO22">
        <v>398</v>
      </c>
    </row>
    <row r="23" spans="1:41" x14ac:dyDescent="0.2">
      <c r="B23" t="str">
        <f t="shared" si="17"/>
        <v>FRAGA</v>
      </c>
      <c r="C23" t="s">
        <v>32</v>
      </c>
      <c r="D23" t="s">
        <v>144</v>
      </c>
      <c r="E23">
        <f t="shared" si="11"/>
        <v>25</v>
      </c>
      <c r="F23">
        <v>25</v>
      </c>
      <c r="G23">
        <v>0</v>
      </c>
      <c r="H23" s="38">
        <f t="shared" si="12"/>
        <v>120.58653289600616</v>
      </c>
      <c r="I23" s="38">
        <f t="shared" si="13"/>
        <v>140.15024105841462</v>
      </c>
      <c r="J23" s="38">
        <f t="shared" si="14"/>
        <v>0</v>
      </c>
      <c r="K23" s="75">
        <v>62</v>
      </c>
      <c r="L23" s="75">
        <v>62</v>
      </c>
      <c r="M23" s="75">
        <v>0</v>
      </c>
      <c r="N23" s="75">
        <f t="shared" si="18"/>
        <v>172.22222222222223</v>
      </c>
      <c r="O23" s="79">
        <f t="shared" si="0"/>
        <v>300.63521311157444</v>
      </c>
      <c r="P23" s="88">
        <f t="shared" si="1"/>
        <v>350.1242376327084</v>
      </c>
      <c r="Q23" s="38">
        <f t="shared" si="2"/>
        <v>0</v>
      </c>
      <c r="R23" s="75">
        <f t="shared" si="3"/>
        <v>36</v>
      </c>
      <c r="S23" s="84">
        <v>35</v>
      </c>
      <c r="T23" s="84">
        <v>1</v>
      </c>
      <c r="U23" s="46">
        <f t="shared" si="4"/>
        <v>176.2373329416948</v>
      </c>
      <c r="V23" s="91">
        <f t="shared" si="5"/>
        <v>199.37339789233837</v>
      </c>
      <c r="W23" s="60">
        <f t="shared" si="6"/>
        <v>34.818941504178269</v>
      </c>
      <c r="X23">
        <v>39</v>
      </c>
      <c r="Y23" s="62">
        <v>39</v>
      </c>
      <c r="Z23" s="62">
        <v>0</v>
      </c>
      <c r="AA23" s="46">
        <f t="shared" si="7"/>
        <v>192.83065512978987</v>
      </c>
      <c r="AB23" s="38">
        <f t="shared" si="8"/>
        <v>224.48627180107061</v>
      </c>
      <c r="AC23" s="38">
        <f t="shared" si="9"/>
        <v>0</v>
      </c>
      <c r="AD23" s="9">
        <v>24</v>
      </c>
      <c r="AE23" s="46">
        <v>120.85200664686036</v>
      </c>
      <c r="AF23" s="9">
        <v>17106</v>
      </c>
      <c r="AG23" s="9">
        <v>2753</v>
      </c>
      <c r="AH23">
        <v>17373</v>
      </c>
      <c r="AI23">
        <v>2852</v>
      </c>
      <c r="AJ23">
        <v>17555</v>
      </c>
      <c r="AK23">
        <v>2872</v>
      </c>
      <c r="AL23">
        <v>17708</v>
      </c>
      <c r="AM23">
        <v>2915</v>
      </c>
      <c r="AN23">
        <v>17838</v>
      </c>
      <c r="AO23">
        <v>2894</v>
      </c>
    </row>
    <row r="24" spans="1:41" x14ac:dyDescent="0.2">
      <c r="B24" t="str">
        <f t="shared" si="17"/>
        <v>GRAUS</v>
      </c>
      <c r="C24" t="s">
        <v>33</v>
      </c>
      <c r="D24" t="s">
        <v>144</v>
      </c>
      <c r="E24">
        <f t="shared" si="11"/>
        <v>8</v>
      </c>
      <c r="F24">
        <v>8</v>
      </c>
      <c r="G24">
        <v>0</v>
      </c>
      <c r="H24" s="38">
        <f t="shared" si="12"/>
        <v>144.82259232440259</v>
      </c>
      <c r="I24" s="38">
        <f t="shared" si="13"/>
        <v>163.16540893330614</v>
      </c>
      <c r="J24" s="38">
        <f t="shared" si="14"/>
        <v>0</v>
      </c>
      <c r="K24" s="75">
        <v>13</v>
      </c>
      <c r="L24" s="75">
        <v>13</v>
      </c>
      <c r="M24" s="75">
        <v>0</v>
      </c>
      <c r="N24" s="75">
        <f t="shared" si="18"/>
        <v>108.33333333333333</v>
      </c>
      <c r="O24" s="79">
        <f t="shared" si="0"/>
        <v>234.86901535682023</v>
      </c>
      <c r="P24" s="88">
        <f t="shared" si="1"/>
        <v>265.73998364677021</v>
      </c>
      <c r="Q24" s="38">
        <f t="shared" si="2"/>
        <v>0</v>
      </c>
      <c r="R24" s="75">
        <f t="shared" si="3"/>
        <v>12</v>
      </c>
      <c r="S24" s="84">
        <v>12</v>
      </c>
      <c r="T24" s="84">
        <v>0</v>
      </c>
      <c r="U24" s="46">
        <f t="shared" si="4"/>
        <v>217.70682148040638</v>
      </c>
      <c r="V24" s="91">
        <f t="shared" si="5"/>
        <v>244.39918533604887</v>
      </c>
      <c r="W24" s="60">
        <f t="shared" si="6"/>
        <v>0</v>
      </c>
      <c r="X24">
        <v>0</v>
      </c>
      <c r="Y24" s="62">
        <v>0</v>
      </c>
      <c r="Z24" s="62">
        <v>0</v>
      </c>
      <c r="AA24" s="46">
        <f t="shared" si="7"/>
        <v>0</v>
      </c>
      <c r="AB24" s="38">
        <f t="shared" si="8"/>
        <v>0</v>
      </c>
      <c r="AC24" s="38">
        <f t="shared" si="9"/>
        <v>0</v>
      </c>
      <c r="AD24" s="9">
        <v>3</v>
      </c>
      <c r="AE24" s="46">
        <v>53.898670499461012</v>
      </c>
      <c r="AF24" s="9">
        <v>4965</v>
      </c>
      <c r="AG24" s="9">
        <v>601</v>
      </c>
      <c r="AH24">
        <v>4949</v>
      </c>
      <c r="AI24">
        <v>604</v>
      </c>
      <c r="AJ24">
        <v>4910</v>
      </c>
      <c r="AK24">
        <v>602</v>
      </c>
      <c r="AL24">
        <v>4892</v>
      </c>
      <c r="AM24">
        <v>643</v>
      </c>
      <c r="AN24">
        <v>4903</v>
      </c>
      <c r="AO24">
        <v>621</v>
      </c>
    </row>
    <row r="25" spans="1:41" x14ac:dyDescent="0.2">
      <c r="B25" t="str">
        <f t="shared" si="17"/>
        <v>LAFORTUNADA</v>
      </c>
      <c r="C25" t="s">
        <v>34</v>
      </c>
      <c r="D25" t="s">
        <v>144</v>
      </c>
      <c r="E25">
        <f t="shared" si="11"/>
        <v>1</v>
      </c>
      <c r="F25">
        <v>1</v>
      </c>
      <c r="G25">
        <v>0</v>
      </c>
      <c r="H25" s="38">
        <f t="shared" si="12"/>
        <v>96.71179883945841</v>
      </c>
      <c r="I25" s="38">
        <f t="shared" si="13"/>
        <v>108.93246187363836</v>
      </c>
      <c r="J25" s="38">
        <f t="shared" si="14"/>
        <v>0</v>
      </c>
      <c r="K25" s="75">
        <v>9</v>
      </c>
      <c r="L25" s="75">
        <v>9</v>
      </c>
      <c r="M25" s="75">
        <v>0</v>
      </c>
      <c r="N25" s="75">
        <f t="shared" si="18"/>
        <v>112.5</v>
      </c>
      <c r="O25" s="79">
        <f t="shared" si="0"/>
        <v>865.38461538461536</v>
      </c>
      <c r="P25" s="88">
        <f t="shared" si="1"/>
        <v>977.19869706840393</v>
      </c>
      <c r="Q25" s="38">
        <f t="shared" si="2"/>
        <v>0</v>
      </c>
      <c r="R25" s="75">
        <f t="shared" si="3"/>
        <v>8</v>
      </c>
      <c r="S25" s="84">
        <v>8</v>
      </c>
      <c r="T25" s="84">
        <v>0</v>
      </c>
      <c r="U25" s="46">
        <f t="shared" si="4"/>
        <v>751.87969924812035</v>
      </c>
      <c r="V25" s="91">
        <f t="shared" si="5"/>
        <v>850.15940488841659</v>
      </c>
      <c r="W25" s="60">
        <f t="shared" si="6"/>
        <v>0</v>
      </c>
      <c r="X25">
        <v>5</v>
      </c>
      <c r="Y25" s="62">
        <v>5</v>
      </c>
      <c r="Z25" s="62">
        <v>0</v>
      </c>
      <c r="AA25" s="46">
        <f t="shared" si="7"/>
        <v>478.92720306513411</v>
      </c>
      <c r="AB25" s="38">
        <f t="shared" si="8"/>
        <v>542.29934924078088</v>
      </c>
      <c r="AC25" s="38">
        <f t="shared" si="9"/>
        <v>0</v>
      </c>
      <c r="AD25" s="9">
        <v>1</v>
      </c>
      <c r="AE25" s="46">
        <v>98.328416912487711</v>
      </c>
      <c r="AF25" s="9">
        <v>903</v>
      </c>
      <c r="AG25" s="9">
        <v>114</v>
      </c>
      <c r="AH25">
        <v>922</v>
      </c>
      <c r="AI25">
        <v>122</v>
      </c>
      <c r="AJ25">
        <v>941</v>
      </c>
      <c r="AK25">
        <v>123</v>
      </c>
      <c r="AL25">
        <v>921</v>
      </c>
      <c r="AM25">
        <v>119</v>
      </c>
      <c r="AN25">
        <v>918</v>
      </c>
      <c r="AO25">
        <v>116</v>
      </c>
    </row>
    <row r="26" spans="1:41" s="2" customFormat="1" x14ac:dyDescent="0.2">
      <c r="A26"/>
      <c r="B26" t="str">
        <f t="shared" si="17"/>
        <v>MEQUINENZA</v>
      </c>
      <c r="C26" t="s">
        <v>35</v>
      </c>
      <c r="D26" t="s">
        <v>144</v>
      </c>
      <c r="E26">
        <f t="shared" si="11"/>
        <v>4</v>
      </c>
      <c r="F26">
        <v>4</v>
      </c>
      <c r="G26">
        <v>0</v>
      </c>
      <c r="H26" s="38">
        <f t="shared" si="12"/>
        <v>156.80125441003528</v>
      </c>
      <c r="I26" s="38">
        <f t="shared" si="13"/>
        <v>169.7792869269949</v>
      </c>
      <c r="J26" s="38">
        <f t="shared" si="14"/>
        <v>0</v>
      </c>
      <c r="K26" s="75">
        <v>4</v>
      </c>
      <c r="L26" s="75">
        <v>4</v>
      </c>
      <c r="M26" s="75">
        <v>0</v>
      </c>
      <c r="N26" s="75">
        <f t="shared" si="18"/>
        <v>400</v>
      </c>
      <c r="O26" s="79">
        <f t="shared" si="0"/>
        <v>156.49452269170578</v>
      </c>
      <c r="P26" s="88">
        <f t="shared" si="1"/>
        <v>169.13319238900635</v>
      </c>
      <c r="Q26" s="38">
        <f t="shared" si="2"/>
        <v>0</v>
      </c>
      <c r="R26" s="75">
        <f t="shared" si="3"/>
        <v>1</v>
      </c>
      <c r="S26" s="84">
        <v>1</v>
      </c>
      <c r="T26" s="84">
        <v>0</v>
      </c>
      <c r="U26" s="46">
        <f t="shared" si="4"/>
        <v>39.447731755424066</v>
      </c>
      <c r="V26" s="91">
        <f t="shared" si="5"/>
        <v>42.069835927639879</v>
      </c>
      <c r="W26" s="60">
        <f t="shared" si="6"/>
        <v>0</v>
      </c>
      <c r="X26">
        <v>1</v>
      </c>
      <c r="Y26" s="62">
        <v>1</v>
      </c>
      <c r="Z26" s="62">
        <v>0</v>
      </c>
      <c r="AA26" s="46">
        <f t="shared" si="7"/>
        <v>38.865137971239797</v>
      </c>
      <c r="AB26" s="38">
        <f t="shared" si="8"/>
        <v>41.631973355537049</v>
      </c>
      <c r="AC26" s="38">
        <f t="shared" si="9"/>
        <v>0</v>
      </c>
      <c r="AD26" s="2">
        <v>0</v>
      </c>
      <c r="AE26" s="37">
        <v>0</v>
      </c>
      <c r="AF26" s="9">
        <v>2428</v>
      </c>
      <c r="AG26" s="9">
        <v>160</v>
      </c>
      <c r="AH26">
        <v>2402</v>
      </c>
      <c r="AI26">
        <v>171</v>
      </c>
      <c r="AJ26">
        <v>2377</v>
      </c>
      <c r="AK26">
        <v>158</v>
      </c>
      <c r="AL26">
        <v>2365</v>
      </c>
      <c r="AM26">
        <v>191</v>
      </c>
      <c r="AN26">
        <v>2356</v>
      </c>
      <c r="AO26">
        <v>195</v>
      </c>
    </row>
    <row r="27" spans="1:41" x14ac:dyDescent="0.2">
      <c r="B27" s="35" t="s">
        <v>344</v>
      </c>
      <c r="C27" t="s">
        <v>36</v>
      </c>
      <c r="D27" t="s">
        <v>144</v>
      </c>
      <c r="E27">
        <f t="shared" si="11"/>
        <v>5</v>
      </c>
      <c r="F27">
        <v>5</v>
      </c>
      <c r="G27">
        <v>0</v>
      </c>
      <c r="H27" s="38">
        <f t="shared" si="12"/>
        <v>151.83723048891588</v>
      </c>
      <c r="I27" s="38">
        <f t="shared" si="13"/>
        <v>166.61112962345885</v>
      </c>
      <c r="J27" s="38">
        <f t="shared" si="14"/>
        <v>0</v>
      </c>
      <c r="K27" s="75">
        <v>10</v>
      </c>
      <c r="L27" s="75">
        <v>10</v>
      </c>
      <c r="M27" s="75">
        <v>0</v>
      </c>
      <c r="N27" s="75">
        <f t="shared" si="18"/>
        <v>90.909090909090907</v>
      </c>
      <c r="O27" s="79">
        <f t="shared" si="0"/>
        <v>302.29746070133012</v>
      </c>
      <c r="P27" s="88">
        <f t="shared" si="1"/>
        <v>332.00531208499336</v>
      </c>
      <c r="Q27" s="38">
        <f t="shared" si="2"/>
        <v>0</v>
      </c>
      <c r="R27" s="75">
        <f t="shared" si="3"/>
        <v>11</v>
      </c>
      <c r="S27" s="84">
        <v>11</v>
      </c>
      <c r="T27" s="84">
        <v>0</v>
      </c>
      <c r="U27" s="46">
        <f t="shared" si="4"/>
        <v>328.75074716078899</v>
      </c>
      <c r="V27" s="91">
        <f t="shared" si="5"/>
        <v>359.71223021582733</v>
      </c>
      <c r="W27" s="60">
        <f t="shared" si="6"/>
        <v>0</v>
      </c>
      <c r="X27">
        <v>7</v>
      </c>
      <c r="Y27" s="62">
        <v>7</v>
      </c>
      <c r="Z27" s="62">
        <v>0</v>
      </c>
      <c r="AA27" s="46">
        <f t="shared" si="7"/>
        <v>206.1248527679623</v>
      </c>
      <c r="AB27" s="38">
        <f t="shared" si="8"/>
        <v>225.73363431151242</v>
      </c>
      <c r="AC27" s="38">
        <f t="shared" si="9"/>
        <v>0</v>
      </c>
      <c r="AD27" s="32">
        <v>0</v>
      </c>
      <c r="AE27" s="48">
        <v>0</v>
      </c>
      <c r="AF27" s="9">
        <v>3135</v>
      </c>
      <c r="AG27" s="9">
        <v>287</v>
      </c>
      <c r="AH27">
        <v>3101</v>
      </c>
      <c r="AI27">
        <v>295</v>
      </c>
      <c r="AJ27">
        <v>3058</v>
      </c>
      <c r="AK27">
        <v>288</v>
      </c>
      <c r="AL27">
        <v>3012</v>
      </c>
      <c r="AM27">
        <v>296</v>
      </c>
      <c r="AN27">
        <v>3001</v>
      </c>
      <c r="AO27">
        <v>292</v>
      </c>
    </row>
    <row r="28" spans="1:41" x14ac:dyDescent="0.2">
      <c r="B28" s="35" t="s">
        <v>345</v>
      </c>
      <c r="C28" t="s">
        <v>37</v>
      </c>
      <c r="D28" t="s">
        <v>144</v>
      </c>
      <c r="E28">
        <f t="shared" si="11"/>
        <v>30</v>
      </c>
      <c r="F28">
        <v>29</v>
      </c>
      <c r="G28">
        <v>1</v>
      </c>
      <c r="H28" s="38">
        <f t="shared" si="12"/>
        <v>171.71312460649077</v>
      </c>
      <c r="I28" s="38">
        <f t="shared" si="13"/>
        <v>196.15800865800864</v>
      </c>
      <c r="J28" s="38">
        <f t="shared" si="14"/>
        <v>37.216226274655753</v>
      </c>
      <c r="K28" s="75">
        <v>52</v>
      </c>
      <c r="L28" s="75">
        <v>51</v>
      </c>
      <c r="M28" s="75">
        <v>1</v>
      </c>
      <c r="N28" s="75">
        <f t="shared" si="18"/>
        <v>247.61904761904762</v>
      </c>
      <c r="O28" s="79">
        <f t="shared" si="0"/>
        <v>298.5588792558994</v>
      </c>
      <c r="P28" s="88">
        <f t="shared" si="1"/>
        <v>346.7500679902094</v>
      </c>
      <c r="Q28" s="38">
        <f t="shared" si="2"/>
        <v>36.913990402362494</v>
      </c>
      <c r="R28" s="75">
        <f t="shared" si="3"/>
        <v>21</v>
      </c>
      <c r="S28" s="84">
        <v>21</v>
      </c>
      <c r="T28" s="84">
        <v>0</v>
      </c>
      <c r="U28" s="46">
        <f t="shared" si="4"/>
        <v>121.79561535784711</v>
      </c>
      <c r="V28" s="91">
        <f t="shared" si="5"/>
        <v>143.98354473774427</v>
      </c>
      <c r="W28" s="60">
        <f t="shared" si="6"/>
        <v>0</v>
      </c>
      <c r="X28">
        <v>17</v>
      </c>
      <c r="Y28" s="62">
        <v>17</v>
      </c>
      <c r="Z28" s="62">
        <v>0</v>
      </c>
      <c r="AA28" s="46">
        <f t="shared" si="7"/>
        <v>98.888953522191841</v>
      </c>
      <c r="AB28" s="38">
        <f t="shared" si="8"/>
        <v>117.05570474419886</v>
      </c>
      <c r="AC28" s="38">
        <f t="shared" si="9"/>
        <v>0</v>
      </c>
      <c r="AD28" s="9">
        <v>23</v>
      </c>
      <c r="AE28" s="46">
        <v>134.43217020281722</v>
      </c>
      <c r="AF28" s="9">
        <v>14423</v>
      </c>
      <c r="AG28" s="9">
        <v>2686</v>
      </c>
      <c r="AH28">
        <v>14523</v>
      </c>
      <c r="AI28">
        <v>2668</v>
      </c>
      <c r="AJ28">
        <v>14585</v>
      </c>
      <c r="AK28">
        <v>2657</v>
      </c>
      <c r="AL28">
        <v>14708</v>
      </c>
      <c r="AM28">
        <v>2709</v>
      </c>
      <c r="AN28">
        <v>14784</v>
      </c>
      <c r="AO28">
        <v>2687</v>
      </c>
    </row>
    <row r="29" spans="1:41" x14ac:dyDescent="0.2">
      <c r="B29" s="35" t="s">
        <v>346</v>
      </c>
      <c r="C29" t="s">
        <v>38</v>
      </c>
      <c r="D29" t="s">
        <v>144</v>
      </c>
      <c r="E29">
        <f t="shared" si="11"/>
        <v>15</v>
      </c>
      <c r="F29">
        <v>15</v>
      </c>
      <c r="G29">
        <v>0</v>
      </c>
      <c r="H29" s="38">
        <f t="shared" si="12"/>
        <v>225.39444027047332</v>
      </c>
      <c r="I29" s="38">
        <f t="shared" si="13"/>
        <v>251.67785234899327</v>
      </c>
      <c r="J29" s="38">
        <f t="shared" si="14"/>
        <v>0</v>
      </c>
      <c r="K29" s="75">
        <v>20</v>
      </c>
      <c r="L29" s="75">
        <v>20</v>
      </c>
      <c r="M29" s="75">
        <v>0</v>
      </c>
      <c r="N29" s="75">
        <f t="shared" si="18"/>
        <v>285.71428571428572</v>
      </c>
      <c r="O29" s="79">
        <f t="shared" si="0"/>
        <v>298.41838257236645</v>
      </c>
      <c r="P29" s="88">
        <f t="shared" si="1"/>
        <v>333.72267645586516</v>
      </c>
      <c r="Q29" s="38">
        <f t="shared" si="2"/>
        <v>0</v>
      </c>
      <c r="R29" s="75">
        <f t="shared" si="3"/>
        <v>7</v>
      </c>
      <c r="S29" s="84">
        <v>7</v>
      </c>
      <c r="T29" s="84">
        <v>0</v>
      </c>
      <c r="U29" s="46">
        <f t="shared" si="4"/>
        <v>103.26006785661602</v>
      </c>
      <c r="V29" s="91">
        <f t="shared" si="5"/>
        <v>114.96140581376252</v>
      </c>
      <c r="W29" s="60">
        <f t="shared" si="6"/>
        <v>0</v>
      </c>
      <c r="X29">
        <v>15</v>
      </c>
      <c r="Y29" s="62">
        <v>15</v>
      </c>
      <c r="Z29" s="62">
        <v>0</v>
      </c>
      <c r="AA29" s="46">
        <f t="shared" si="7"/>
        <v>219.78021978021977</v>
      </c>
      <c r="AB29" s="38">
        <f t="shared" si="8"/>
        <v>244.69820554649266</v>
      </c>
      <c r="AC29" s="38">
        <f t="shared" si="9"/>
        <v>0</v>
      </c>
      <c r="AD29" s="9">
        <v>1</v>
      </c>
      <c r="AE29" s="46">
        <v>14.459224985540775</v>
      </c>
      <c r="AF29" s="9">
        <v>6211</v>
      </c>
      <c r="AG29" s="9">
        <v>705</v>
      </c>
      <c r="AH29">
        <v>6130</v>
      </c>
      <c r="AI29">
        <v>695</v>
      </c>
      <c r="AJ29">
        <v>6089</v>
      </c>
      <c r="AK29">
        <v>690</v>
      </c>
      <c r="AL29">
        <v>5993</v>
      </c>
      <c r="AM29">
        <v>709</v>
      </c>
      <c r="AN29">
        <v>5960</v>
      </c>
      <c r="AO29">
        <v>695</v>
      </c>
    </row>
    <row r="30" spans="1:41" s="2" customFormat="1" x14ac:dyDescent="0.2">
      <c r="A30" s="2" t="s">
        <v>39</v>
      </c>
      <c r="B30" s="2" t="str">
        <f t="shared" si="10"/>
        <v/>
      </c>
      <c r="D30" s="2" t="s">
        <v>144</v>
      </c>
      <c r="E30" s="2">
        <f>SUM(E15:E29)</f>
        <v>172</v>
      </c>
      <c r="F30" s="2">
        <v>171</v>
      </c>
      <c r="G30" s="2">
        <v>1</v>
      </c>
      <c r="H30" s="37">
        <f t="shared" si="12"/>
        <v>158.86797332495891</v>
      </c>
      <c r="I30" s="37">
        <f t="shared" si="13"/>
        <v>180.77256485612196</v>
      </c>
      <c r="J30" s="37">
        <f t="shared" si="14"/>
        <v>7.3142188414277358</v>
      </c>
      <c r="K30" s="85">
        <v>346</v>
      </c>
      <c r="L30" s="85">
        <v>345</v>
      </c>
      <c r="M30" s="85">
        <v>1</v>
      </c>
      <c r="N30" s="75">
        <f t="shared" si="18"/>
        <v>143.56846473029046</v>
      </c>
      <c r="O30" s="80">
        <f t="shared" si="0"/>
        <v>320.02071810429345</v>
      </c>
      <c r="P30" s="89">
        <f t="shared" si="1"/>
        <v>365.78771589427146</v>
      </c>
      <c r="Q30" s="38">
        <f t="shared" si="2"/>
        <v>7.2458517498731974</v>
      </c>
      <c r="R30" s="85">
        <f t="shared" si="3"/>
        <v>241</v>
      </c>
      <c r="S30" s="86">
        <v>240</v>
      </c>
      <c r="T30" s="86">
        <v>1</v>
      </c>
      <c r="U30" s="49">
        <f t="shared" si="4"/>
        <v>223.94439488551888</v>
      </c>
      <c r="V30" s="92">
        <f t="shared" si="5"/>
        <v>255.07221732152917</v>
      </c>
      <c r="W30" s="61">
        <f t="shared" si="6"/>
        <v>7.3937153419593349</v>
      </c>
      <c r="X30" s="2">
        <v>157</v>
      </c>
      <c r="Y30" s="63">
        <v>157</v>
      </c>
      <c r="Z30" s="63">
        <v>0</v>
      </c>
      <c r="AA30" s="46">
        <f t="shared" si="7"/>
        <v>146.22742555906376</v>
      </c>
      <c r="AB30" s="37">
        <f t="shared" si="8"/>
        <v>167.35598857289045</v>
      </c>
      <c r="AC30" s="37">
        <f t="shared" si="9"/>
        <v>0</v>
      </c>
      <c r="AD30" s="33">
        <f>SUM(AD15:AD29)</f>
        <v>131</v>
      </c>
      <c r="AE30" s="49">
        <v>122.40931432095536</v>
      </c>
      <c r="AF30" s="9">
        <v>93602</v>
      </c>
      <c r="AG30" s="9">
        <v>13416</v>
      </c>
      <c r="AH30" s="2">
        <v>93812</v>
      </c>
      <c r="AI30" s="2">
        <v>13555</v>
      </c>
      <c r="AJ30" s="2">
        <v>94091</v>
      </c>
      <c r="AK30" s="2">
        <v>13525</v>
      </c>
      <c r="AL30" s="2">
        <v>94317</v>
      </c>
      <c r="AM30" s="2">
        <v>13801</v>
      </c>
      <c r="AN30" s="2">
        <v>94594</v>
      </c>
      <c r="AO30" s="2">
        <v>13672</v>
      </c>
    </row>
    <row r="31" spans="1:41" x14ac:dyDescent="0.2">
      <c r="A31" t="s">
        <v>6</v>
      </c>
      <c r="B31" s="35" t="s">
        <v>347</v>
      </c>
      <c r="C31" t="s">
        <v>40</v>
      </c>
      <c r="D31" t="s">
        <v>144</v>
      </c>
      <c r="E31">
        <f t="shared" si="11"/>
        <v>2</v>
      </c>
      <c r="F31">
        <v>2</v>
      </c>
      <c r="G31">
        <v>0</v>
      </c>
      <c r="H31" s="38">
        <f t="shared" si="12"/>
        <v>70.101647388713644</v>
      </c>
      <c r="I31" s="38">
        <f t="shared" si="13"/>
        <v>79.681274900398407</v>
      </c>
      <c r="J31" s="38">
        <f t="shared" si="14"/>
        <v>0</v>
      </c>
      <c r="K31" s="75">
        <v>2</v>
      </c>
      <c r="L31" s="75">
        <v>2</v>
      </c>
      <c r="M31" s="75">
        <v>0</v>
      </c>
      <c r="N31" s="75">
        <f t="shared" si="18"/>
        <v>40</v>
      </c>
      <c r="O31" s="79">
        <f t="shared" si="0"/>
        <v>69.61364427427776</v>
      </c>
      <c r="P31" s="88">
        <f t="shared" si="1"/>
        <v>79.145231499802136</v>
      </c>
      <c r="Q31" s="38">
        <f t="shared" si="2"/>
        <v>0</v>
      </c>
      <c r="R31" s="75">
        <f t="shared" si="3"/>
        <v>5</v>
      </c>
      <c r="S31" s="84">
        <v>5</v>
      </c>
      <c r="T31" s="84">
        <v>0</v>
      </c>
      <c r="U31" s="46">
        <f t="shared" si="4"/>
        <v>171.11567419575633</v>
      </c>
      <c r="V31" s="91">
        <f t="shared" si="5"/>
        <v>195.69471624266146</v>
      </c>
      <c r="W31" s="60">
        <f t="shared" si="6"/>
        <v>0</v>
      </c>
      <c r="X31">
        <v>1</v>
      </c>
      <c r="Y31" s="62">
        <v>1</v>
      </c>
      <c r="Z31" s="62">
        <v>0</v>
      </c>
      <c r="AA31" s="46">
        <f t="shared" si="7"/>
        <v>33.036009250082593</v>
      </c>
      <c r="AB31" s="38">
        <f t="shared" si="8"/>
        <v>37.807183364839318</v>
      </c>
      <c r="AC31" s="38">
        <f t="shared" si="9"/>
        <v>0</v>
      </c>
      <c r="AD31" s="9">
        <v>6</v>
      </c>
      <c r="AE31" s="46">
        <v>194.55252918287937</v>
      </c>
      <c r="AF31" s="9">
        <v>2697</v>
      </c>
      <c r="AG31" s="9">
        <v>387</v>
      </c>
      <c r="AH31">
        <v>2645</v>
      </c>
      <c r="AI31">
        <v>382</v>
      </c>
      <c r="AJ31">
        <v>2555</v>
      </c>
      <c r="AK31">
        <v>367</v>
      </c>
      <c r="AL31">
        <v>2527</v>
      </c>
      <c r="AM31">
        <v>346</v>
      </c>
      <c r="AN31">
        <v>2510</v>
      </c>
      <c r="AO31">
        <v>343</v>
      </c>
    </row>
    <row r="32" spans="1:41" x14ac:dyDescent="0.2">
      <c r="B32" t="str">
        <f t="shared" si="10"/>
        <v>ARIZA</v>
      </c>
      <c r="C32" t="s">
        <v>41</v>
      </c>
      <c r="D32" t="s">
        <v>144</v>
      </c>
      <c r="E32">
        <f t="shared" si="11"/>
        <v>6</v>
      </c>
      <c r="F32">
        <v>6</v>
      </c>
      <c r="G32">
        <v>0</v>
      </c>
      <c r="H32" s="38">
        <f t="shared" si="12"/>
        <v>427.04626334519577</v>
      </c>
      <c r="I32" s="38">
        <f t="shared" si="13"/>
        <v>492.20672682526663</v>
      </c>
      <c r="J32" s="38">
        <f t="shared" si="14"/>
        <v>0</v>
      </c>
      <c r="K32" s="75">
        <v>3</v>
      </c>
      <c r="L32" s="75">
        <v>3</v>
      </c>
      <c r="M32" s="75">
        <v>0</v>
      </c>
      <c r="O32" s="79">
        <f t="shared" si="0"/>
        <v>208.91364902506965</v>
      </c>
      <c r="P32" s="88">
        <f t="shared" si="1"/>
        <v>240.19215372297839</v>
      </c>
      <c r="Q32" s="38">
        <f t="shared" si="2"/>
        <v>0</v>
      </c>
      <c r="R32" s="75">
        <f t="shared" si="3"/>
        <v>0</v>
      </c>
      <c r="S32" s="84">
        <v>0</v>
      </c>
      <c r="T32" s="84">
        <v>0</v>
      </c>
      <c r="U32" s="46">
        <f t="shared" si="4"/>
        <v>0</v>
      </c>
      <c r="V32" s="91">
        <f t="shared" si="5"/>
        <v>0</v>
      </c>
      <c r="W32" s="60">
        <f t="shared" si="6"/>
        <v>0</v>
      </c>
      <c r="X32">
        <v>3</v>
      </c>
      <c r="Y32" s="62">
        <v>3</v>
      </c>
      <c r="Z32" s="62">
        <v>0</v>
      </c>
      <c r="AA32" s="46">
        <f t="shared" si="7"/>
        <v>204.35967302452315</v>
      </c>
      <c r="AB32" s="38">
        <f t="shared" si="8"/>
        <v>234.00936037441497</v>
      </c>
      <c r="AC32" s="38">
        <f t="shared" si="9"/>
        <v>0</v>
      </c>
      <c r="AD32" s="9">
        <v>2</v>
      </c>
      <c r="AE32" s="46">
        <v>133.42228152101401</v>
      </c>
      <c r="AF32" s="9">
        <v>1305</v>
      </c>
      <c r="AG32" s="9">
        <v>194</v>
      </c>
      <c r="AH32">
        <v>1282</v>
      </c>
      <c r="AI32">
        <v>186</v>
      </c>
      <c r="AJ32">
        <v>1279</v>
      </c>
      <c r="AK32">
        <v>191</v>
      </c>
      <c r="AL32">
        <v>1249</v>
      </c>
      <c r="AM32">
        <v>187</v>
      </c>
      <c r="AN32">
        <v>1219</v>
      </c>
      <c r="AO32">
        <v>186</v>
      </c>
    </row>
    <row r="33" spans="1:41" x14ac:dyDescent="0.2">
      <c r="B33" t="str">
        <f t="shared" si="10"/>
        <v>ATECA</v>
      </c>
      <c r="C33" t="s">
        <v>42</v>
      </c>
      <c r="D33" t="s">
        <v>144</v>
      </c>
      <c r="E33">
        <f t="shared" si="11"/>
        <v>2</v>
      </c>
      <c r="F33">
        <v>2</v>
      </c>
      <c r="G33">
        <v>0</v>
      </c>
      <c r="H33" s="38">
        <f t="shared" si="12"/>
        <v>76.804915514592935</v>
      </c>
      <c r="I33" s="38">
        <f t="shared" si="13"/>
        <v>83.298625572678048</v>
      </c>
      <c r="J33" s="38">
        <f t="shared" si="14"/>
        <v>0</v>
      </c>
      <c r="K33" s="75">
        <v>4</v>
      </c>
      <c r="L33" s="75">
        <v>4</v>
      </c>
      <c r="M33" s="75">
        <v>0</v>
      </c>
      <c r="N33" s="75">
        <f>K33*100/R33</f>
        <v>100</v>
      </c>
      <c r="O33" s="79">
        <f t="shared" si="0"/>
        <v>150.43249341857842</v>
      </c>
      <c r="P33" s="88">
        <f t="shared" si="1"/>
        <v>163.06563391765187</v>
      </c>
      <c r="Q33" s="38">
        <f t="shared" si="2"/>
        <v>0</v>
      </c>
      <c r="R33" s="75">
        <f t="shared" si="3"/>
        <v>4</v>
      </c>
      <c r="S33" s="84">
        <v>4</v>
      </c>
      <c r="T33" s="84">
        <v>0</v>
      </c>
      <c r="U33" s="46">
        <f t="shared" si="4"/>
        <v>147.87430683918669</v>
      </c>
      <c r="V33" s="91">
        <f t="shared" si="5"/>
        <v>160.19223067681219</v>
      </c>
      <c r="W33" s="60">
        <f t="shared" si="6"/>
        <v>0</v>
      </c>
      <c r="X33">
        <v>5</v>
      </c>
      <c r="Y33" s="62">
        <v>5</v>
      </c>
      <c r="Z33" s="62">
        <v>0</v>
      </c>
      <c r="AA33" s="46">
        <f t="shared" si="7"/>
        <v>180.24513338139872</v>
      </c>
      <c r="AB33" s="38">
        <f t="shared" si="8"/>
        <v>194.9317738791423</v>
      </c>
      <c r="AC33" s="38">
        <f t="shared" si="9"/>
        <v>0</v>
      </c>
      <c r="AD33" s="9">
        <v>1</v>
      </c>
      <c r="AE33" s="46">
        <v>35.260930888575459</v>
      </c>
      <c r="AF33" s="9">
        <v>2629</v>
      </c>
      <c r="AG33" s="9">
        <v>207</v>
      </c>
      <c r="AH33">
        <v>2565</v>
      </c>
      <c r="AI33">
        <v>209</v>
      </c>
      <c r="AJ33">
        <v>2497</v>
      </c>
      <c r="AK33">
        <v>208</v>
      </c>
      <c r="AL33">
        <v>2453</v>
      </c>
      <c r="AM33">
        <v>206</v>
      </c>
      <c r="AN33">
        <v>2401</v>
      </c>
      <c r="AO33">
        <v>203</v>
      </c>
    </row>
    <row r="34" spans="1:41" x14ac:dyDescent="0.2">
      <c r="B34" t="str">
        <f t="shared" si="10"/>
        <v>CALATAYUD RURAL</v>
      </c>
      <c r="C34" t="s">
        <v>43</v>
      </c>
      <c r="D34" t="s">
        <v>144</v>
      </c>
      <c r="E34" s="75">
        <f t="shared" si="11"/>
        <v>5.42</v>
      </c>
      <c r="F34" s="75">
        <v>5.42</v>
      </c>
      <c r="G34">
        <v>0</v>
      </c>
      <c r="H34" s="38">
        <f t="shared" si="12"/>
        <v>110.58967557641297</v>
      </c>
      <c r="I34" s="38">
        <f t="shared" si="13"/>
        <v>140.66960809758629</v>
      </c>
      <c r="J34" s="38">
        <f t="shared" si="14"/>
        <v>0</v>
      </c>
      <c r="K34" s="75">
        <v>15.31</v>
      </c>
      <c r="L34" s="75">
        <v>15.31</v>
      </c>
      <c r="M34" s="75">
        <v>0</v>
      </c>
      <c r="N34" s="75">
        <f>K34*100/R34</f>
        <v>165.33477321814254</v>
      </c>
      <c r="O34" s="79">
        <f t="shared" ref="O34:O65" si="19">K34*100000/(AL34+AM34)</f>
        <v>309.41794664510911</v>
      </c>
      <c r="P34" s="88">
        <f t="shared" ref="P34:P65" si="20">L34*100000/AL34</f>
        <v>392.76552077988714</v>
      </c>
      <c r="Q34" s="38">
        <f t="shared" ref="Q34:Q65" si="21">M34*100000/AM34</f>
        <v>0</v>
      </c>
      <c r="R34" s="75">
        <f t="shared" ref="R34:R65" si="22">S34+T34</f>
        <v>9.26</v>
      </c>
      <c r="S34" s="84">
        <v>9.26</v>
      </c>
      <c r="T34" s="84">
        <v>0</v>
      </c>
      <c r="U34" s="46">
        <f t="shared" ref="U34:U65" si="23">R34*100000/(AJ34+AK34)</f>
        <v>184.46215139442231</v>
      </c>
      <c r="V34" s="91">
        <f t="shared" ref="V34:V65" si="24">S34*100000/AJ34</f>
        <v>233.89744885071988</v>
      </c>
      <c r="W34" s="60">
        <f t="shared" ref="W34:W65" si="25">T34*100000/AK34</f>
        <v>0</v>
      </c>
      <c r="X34">
        <v>4</v>
      </c>
      <c r="Y34" s="62">
        <v>4</v>
      </c>
      <c r="Z34" s="62">
        <v>0</v>
      </c>
      <c r="AA34" s="46">
        <f t="shared" ref="AA34:AA65" si="26">X34*100000/(AH34+AI34)</f>
        <v>78.647267007471484</v>
      </c>
      <c r="AB34" s="38">
        <f t="shared" ref="AB34:AB65" si="27">Y34*100000/AH34</f>
        <v>99.527245583478475</v>
      </c>
      <c r="AC34" s="38">
        <f t="shared" ref="AC34:AC65" si="28">Z34*100000/AI34</f>
        <v>0</v>
      </c>
      <c r="AD34" s="9">
        <v>4</v>
      </c>
      <c r="AE34" s="46">
        <v>77.504359620228641</v>
      </c>
      <c r="AF34" s="9">
        <v>4079</v>
      </c>
      <c r="AG34" s="9">
        <v>1082</v>
      </c>
      <c r="AH34">
        <v>4019</v>
      </c>
      <c r="AI34">
        <v>1067</v>
      </c>
      <c r="AJ34">
        <v>3959</v>
      </c>
      <c r="AK34">
        <v>1061</v>
      </c>
      <c r="AL34">
        <v>3898</v>
      </c>
      <c r="AM34">
        <v>1050</v>
      </c>
      <c r="AN34">
        <v>3853</v>
      </c>
      <c r="AO34">
        <v>1048</v>
      </c>
    </row>
    <row r="35" spans="1:41" x14ac:dyDescent="0.2">
      <c r="B35" s="35" t="s">
        <v>351</v>
      </c>
      <c r="C35" t="s">
        <v>44</v>
      </c>
      <c r="D35" t="s">
        <v>144</v>
      </c>
      <c r="E35" s="75">
        <f t="shared" si="11"/>
        <v>30.58</v>
      </c>
      <c r="F35" s="75">
        <v>30.58</v>
      </c>
      <c r="G35">
        <v>0</v>
      </c>
      <c r="H35" s="38">
        <f t="shared" si="12"/>
        <v>160.01255821254773</v>
      </c>
      <c r="I35" s="38">
        <f t="shared" si="13"/>
        <v>179.34431998123276</v>
      </c>
      <c r="J35" s="38">
        <f t="shared" si="14"/>
        <v>0</v>
      </c>
      <c r="K35" s="75">
        <v>36.69</v>
      </c>
      <c r="L35" s="75">
        <v>36.69</v>
      </c>
      <c r="M35" s="75">
        <v>0</v>
      </c>
      <c r="N35" s="75">
        <f t="shared" ref="N35:N42" si="29">K35*100/R35</f>
        <v>97.21780604133545</v>
      </c>
      <c r="O35" s="79">
        <f t="shared" si="19"/>
        <v>191.35287368311253</v>
      </c>
      <c r="P35" s="88">
        <f t="shared" si="20"/>
        <v>214.51122544434051</v>
      </c>
      <c r="Q35" s="38">
        <f t="shared" si="21"/>
        <v>0</v>
      </c>
      <c r="R35" s="75">
        <f t="shared" si="22"/>
        <v>37.74</v>
      </c>
      <c r="S35" s="84">
        <v>37.74</v>
      </c>
      <c r="T35" s="84">
        <v>0</v>
      </c>
      <c r="U35" s="46">
        <f t="shared" si="23"/>
        <v>197.06542739282543</v>
      </c>
      <c r="V35" s="91">
        <f t="shared" si="24"/>
        <v>221.72610304917455</v>
      </c>
      <c r="W35" s="60">
        <f t="shared" si="25"/>
        <v>0</v>
      </c>
      <c r="X35">
        <v>11</v>
      </c>
      <c r="Y35" s="62">
        <v>11</v>
      </c>
      <c r="Z35" s="62">
        <v>0</v>
      </c>
      <c r="AA35" s="46">
        <f t="shared" si="26"/>
        <v>57.570523891767415</v>
      </c>
      <c r="AB35" s="38">
        <f t="shared" si="27"/>
        <v>64.79354420686812</v>
      </c>
      <c r="AC35" s="38">
        <f t="shared" si="28"/>
        <v>0</v>
      </c>
      <c r="AD35" s="9">
        <v>15</v>
      </c>
      <c r="AE35" s="46">
        <v>78.39038411288216</v>
      </c>
      <c r="AF35" s="9">
        <v>17018</v>
      </c>
      <c r="AG35" s="9">
        <v>2117</v>
      </c>
      <c r="AH35">
        <v>16977</v>
      </c>
      <c r="AI35">
        <v>2130</v>
      </c>
      <c r="AJ35">
        <v>17021</v>
      </c>
      <c r="AK35">
        <v>2130</v>
      </c>
      <c r="AL35">
        <v>17104</v>
      </c>
      <c r="AM35">
        <v>2070</v>
      </c>
      <c r="AN35">
        <v>17051</v>
      </c>
      <c r="AO35">
        <v>2060</v>
      </c>
    </row>
    <row r="36" spans="1:41" x14ac:dyDescent="0.2">
      <c r="B36" t="str">
        <f t="shared" si="10"/>
        <v>DAROCA</v>
      </c>
      <c r="C36" t="s">
        <v>45</v>
      </c>
      <c r="D36" t="s">
        <v>144</v>
      </c>
      <c r="E36">
        <f t="shared" si="11"/>
        <v>8</v>
      </c>
      <c r="F36">
        <v>8</v>
      </c>
      <c r="G36">
        <v>0</v>
      </c>
      <c r="H36" s="38">
        <f t="shared" si="12"/>
        <v>240.96385542168676</v>
      </c>
      <c r="I36" s="38">
        <f t="shared" si="13"/>
        <v>242.49772658381329</v>
      </c>
      <c r="J36" s="38">
        <f t="shared" si="14"/>
        <v>0</v>
      </c>
      <c r="K36" s="75">
        <v>9</v>
      </c>
      <c r="L36" s="75">
        <v>9</v>
      </c>
      <c r="M36" s="75">
        <v>0</v>
      </c>
      <c r="N36" s="75">
        <f t="shared" si="29"/>
        <v>90</v>
      </c>
      <c r="O36" s="79">
        <f t="shared" si="19"/>
        <v>268.97788404064556</v>
      </c>
      <c r="P36" s="88">
        <f t="shared" si="20"/>
        <v>270.75812274368229</v>
      </c>
      <c r="Q36" s="38">
        <f t="shared" si="21"/>
        <v>0</v>
      </c>
      <c r="R36" s="75">
        <f t="shared" si="22"/>
        <v>10</v>
      </c>
      <c r="S36" s="84">
        <v>10</v>
      </c>
      <c r="T36" s="84">
        <v>0</v>
      </c>
      <c r="U36" s="46">
        <f t="shared" si="23"/>
        <v>295.68302779420463</v>
      </c>
      <c r="V36" s="91">
        <f t="shared" si="24"/>
        <v>297.88501638367592</v>
      </c>
      <c r="W36" s="60">
        <f t="shared" si="25"/>
        <v>0</v>
      </c>
      <c r="X36">
        <v>14</v>
      </c>
      <c r="Y36" s="62">
        <v>14</v>
      </c>
      <c r="Z36" s="62">
        <v>0</v>
      </c>
      <c r="AA36" s="46">
        <f t="shared" si="26"/>
        <v>406.38606676342528</v>
      </c>
      <c r="AB36" s="38">
        <f t="shared" si="27"/>
        <v>409.23706518561823</v>
      </c>
      <c r="AC36" s="38">
        <f t="shared" si="28"/>
        <v>0</v>
      </c>
      <c r="AD36" s="9">
        <v>4</v>
      </c>
      <c r="AE36" s="46">
        <v>114.6788990825688</v>
      </c>
      <c r="AF36" s="9">
        <v>3446</v>
      </c>
      <c r="AG36" s="9">
        <v>42</v>
      </c>
      <c r="AH36">
        <v>3421</v>
      </c>
      <c r="AI36">
        <v>24</v>
      </c>
      <c r="AJ36">
        <v>3357</v>
      </c>
      <c r="AK36">
        <v>25</v>
      </c>
      <c r="AL36">
        <v>3324</v>
      </c>
      <c r="AM36">
        <v>22</v>
      </c>
      <c r="AN36">
        <v>3299</v>
      </c>
      <c r="AO36">
        <v>21</v>
      </c>
    </row>
    <row r="37" spans="1:41" s="2" customFormat="1" x14ac:dyDescent="0.2">
      <c r="A37"/>
      <c r="B37" t="str">
        <f t="shared" si="10"/>
        <v>ILLUECA</v>
      </c>
      <c r="C37" t="s">
        <v>46</v>
      </c>
      <c r="D37" t="s">
        <v>144</v>
      </c>
      <c r="E37">
        <f t="shared" si="11"/>
        <v>19</v>
      </c>
      <c r="F37">
        <v>19</v>
      </c>
      <c r="G37">
        <v>0</v>
      </c>
      <c r="H37" s="38">
        <f t="shared" si="12"/>
        <v>360.12130401819559</v>
      </c>
      <c r="I37" s="38">
        <f t="shared" si="13"/>
        <v>396.32874426366288</v>
      </c>
      <c r="J37" s="38">
        <f t="shared" si="14"/>
        <v>0</v>
      </c>
      <c r="K37" s="75">
        <v>29</v>
      </c>
      <c r="L37" s="75">
        <v>29</v>
      </c>
      <c r="M37" s="75">
        <v>0</v>
      </c>
      <c r="N37" s="75">
        <f t="shared" si="29"/>
        <v>414.28571428571428</v>
      </c>
      <c r="O37" s="79">
        <f t="shared" si="19"/>
        <v>541.24673385591643</v>
      </c>
      <c r="P37" s="88">
        <f t="shared" si="20"/>
        <v>596.58506480148117</v>
      </c>
      <c r="Q37" s="38">
        <f t="shared" si="21"/>
        <v>0</v>
      </c>
      <c r="R37" s="75">
        <f t="shared" si="22"/>
        <v>7</v>
      </c>
      <c r="S37" s="84">
        <v>7</v>
      </c>
      <c r="T37" s="84">
        <v>0</v>
      </c>
      <c r="U37" s="46">
        <f t="shared" si="23"/>
        <v>127.38853503184713</v>
      </c>
      <c r="V37" s="91">
        <f t="shared" si="24"/>
        <v>141.3284877851807</v>
      </c>
      <c r="W37" s="60">
        <f t="shared" si="25"/>
        <v>0</v>
      </c>
      <c r="X37">
        <v>7</v>
      </c>
      <c r="Y37" s="62">
        <v>7</v>
      </c>
      <c r="Z37" s="62">
        <v>0</v>
      </c>
      <c r="AA37" s="46">
        <f t="shared" si="26"/>
        <v>124.86621476988941</v>
      </c>
      <c r="AB37" s="38">
        <f t="shared" si="27"/>
        <v>138.69625520110958</v>
      </c>
      <c r="AC37" s="38">
        <f t="shared" si="28"/>
        <v>0</v>
      </c>
      <c r="AD37" s="9">
        <v>1</v>
      </c>
      <c r="AE37" s="46">
        <v>17.611835153222966</v>
      </c>
      <c r="AF37" s="9">
        <v>5128</v>
      </c>
      <c r="AG37" s="9">
        <v>550</v>
      </c>
      <c r="AH37">
        <v>5047</v>
      </c>
      <c r="AI37">
        <v>559</v>
      </c>
      <c r="AJ37">
        <v>4953</v>
      </c>
      <c r="AK37">
        <v>542</v>
      </c>
      <c r="AL37">
        <v>4861</v>
      </c>
      <c r="AM37">
        <v>497</v>
      </c>
      <c r="AN37">
        <v>4794</v>
      </c>
      <c r="AO37">
        <v>482</v>
      </c>
    </row>
    <row r="38" spans="1:41" x14ac:dyDescent="0.2">
      <c r="B38" s="35" t="s">
        <v>354</v>
      </c>
      <c r="C38" t="s">
        <v>47</v>
      </c>
      <c r="D38" t="s">
        <v>144</v>
      </c>
      <c r="E38">
        <f t="shared" si="11"/>
        <v>3</v>
      </c>
      <c r="F38">
        <v>3</v>
      </c>
      <c r="G38">
        <v>0</v>
      </c>
      <c r="H38" s="38">
        <f t="shared" si="12"/>
        <v>156.49452269170578</v>
      </c>
      <c r="I38" s="38">
        <f t="shared" si="13"/>
        <v>170.74558907228231</v>
      </c>
      <c r="J38" s="38">
        <f t="shared" si="14"/>
        <v>0</v>
      </c>
      <c r="K38" s="75">
        <v>4</v>
      </c>
      <c r="L38" s="75">
        <v>4</v>
      </c>
      <c r="M38" s="75">
        <v>0</v>
      </c>
      <c r="N38" s="75">
        <f t="shared" si="29"/>
        <v>100</v>
      </c>
      <c r="O38" s="79">
        <f t="shared" si="19"/>
        <v>205.4442732408834</v>
      </c>
      <c r="P38" s="88">
        <f t="shared" si="20"/>
        <v>223.08979364194087</v>
      </c>
      <c r="Q38" s="38">
        <f t="shared" si="21"/>
        <v>0</v>
      </c>
      <c r="R38" s="75">
        <f t="shared" si="22"/>
        <v>4</v>
      </c>
      <c r="S38" s="84">
        <v>4</v>
      </c>
      <c r="T38" s="84">
        <v>0</v>
      </c>
      <c r="U38" s="46">
        <f t="shared" si="23"/>
        <v>205.65552699228792</v>
      </c>
      <c r="V38" s="91">
        <f t="shared" si="24"/>
        <v>220.26431718061673</v>
      </c>
      <c r="W38" s="60">
        <f t="shared" si="25"/>
        <v>0</v>
      </c>
      <c r="X38">
        <v>6</v>
      </c>
      <c r="Y38" s="62">
        <v>6</v>
      </c>
      <c r="Z38" s="62">
        <v>0</v>
      </c>
      <c r="AA38" s="46">
        <f t="shared" si="26"/>
        <v>299.40119760479041</v>
      </c>
      <c r="AB38" s="38">
        <f t="shared" si="27"/>
        <v>320.17075773745995</v>
      </c>
      <c r="AC38" s="38">
        <f t="shared" si="28"/>
        <v>0</v>
      </c>
      <c r="AD38" s="9">
        <v>7</v>
      </c>
      <c r="AE38" s="46">
        <v>336.37674195098509</v>
      </c>
      <c r="AF38" s="9">
        <v>1956</v>
      </c>
      <c r="AG38" s="9">
        <v>125</v>
      </c>
      <c r="AH38">
        <v>1874</v>
      </c>
      <c r="AI38">
        <v>130</v>
      </c>
      <c r="AJ38">
        <v>1816</v>
      </c>
      <c r="AK38">
        <v>129</v>
      </c>
      <c r="AL38">
        <v>1793</v>
      </c>
      <c r="AM38">
        <v>154</v>
      </c>
      <c r="AN38">
        <v>1757</v>
      </c>
      <c r="AO38">
        <v>160</v>
      </c>
    </row>
    <row r="39" spans="1:41" x14ac:dyDescent="0.2">
      <c r="B39" s="35" t="s">
        <v>355</v>
      </c>
      <c r="C39" t="s">
        <v>48</v>
      </c>
      <c r="D39" t="s">
        <v>144</v>
      </c>
      <c r="E39">
        <f t="shared" si="11"/>
        <v>1</v>
      </c>
      <c r="F39">
        <v>1</v>
      </c>
      <c r="G39">
        <v>0</v>
      </c>
      <c r="H39" s="38">
        <f t="shared" si="12"/>
        <v>60.422960725075527</v>
      </c>
      <c r="I39" s="38">
        <f t="shared" si="13"/>
        <v>64.935064935064929</v>
      </c>
      <c r="J39" s="38">
        <f t="shared" si="14"/>
        <v>0</v>
      </c>
      <c r="K39" s="75">
        <v>0</v>
      </c>
      <c r="L39" s="75">
        <v>0</v>
      </c>
      <c r="M39" s="75">
        <v>0</v>
      </c>
      <c r="N39" s="75">
        <f t="shared" si="29"/>
        <v>0</v>
      </c>
      <c r="O39" s="79">
        <f t="shared" si="19"/>
        <v>0</v>
      </c>
      <c r="P39" s="88">
        <f t="shared" si="20"/>
        <v>0</v>
      </c>
      <c r="Q39" s="38">
        <f t="shared" si="21"/>
        <v>0</v>
      </c>
      <c r="R39" s="75">
        <f t="shared" si="22"/>
        <v>3</v>
      </c>
      <c r="S39" s="84">
        <v>3</v>
      </c>
      <c r="T39" s="84">
        <v>0</v>
      </c>
      <c r="U39" s="46">
        <f t="shared" si="23"/>
        <v>173.21016166281754</v>
      </c>
      <c r="V39" s="91">
        <f t="shared" si="24"/>
        <v>186.21973929236498</v>
      </c>
      <c r="W39" s="60">
        <f t="shared" si="25"/>
        <v>0</v>
      </c>
      <c r="X39">
        <v>3</v>
      </c>
      <c r="Y39" s="62">
        <v>3</v>
      </c>
      <c r="Z39" s="62">
        <v>0</v>
      </c>
      <c r="AA39" s="46">
        <f t="shared" si="26"/>
        <v>170.84282460136674</v>
      </c>
      <c r="AB39" s="38">
        <f t="shared" si="27"/>
        <v>183.03843807199513</v>
      </c>
      <c r="AC39" s="38">
        <f t="shared" si="28"/>
        <v>0</v>
      </c>
      <c r="AD39" s="9">
        <v>2</v>
      </c>
      <c r="AE39" s="46">
        <v>109.64912280701755</v>
      </c>
      <c r="AF39" s="9">
        <v>1685</v>
      </c>
      <c r="AG39" s="9">
        <v>139</v>
      </c>
      <c r="AH39">
        <v>1639</v>
      </c>
      <c r="AI39">
        <v>117</v>
      </c>
      <c r="AJ39">
        <v>1611</v>
      </c>
      <c r="AK39">
        <v>121</v>
      </c>
      <c r="AL39">
        <v>1558</v>
      </c>
      <c r="AM39">
        <v>118</v>
      </c>
      <c r="AN39">
        <v>1540</v>
      </c>
      <c r="AO39">
        <v>115</v>
      </c>
    </row>
    <row r="40" spans="1:41" x14ac:dyDescent="0.2">
      <c r="B40" t="str">
        <f t="shared" si="10"/>
        <v>VILLARROYA DE LA SIERRA</v>
      </c>
      <c r="C40" t="s">
        <v>49</v>
      </c>
      <c r="D40" t="s">
        <v>144</v>
      </c>
      <c r="E40">
        <f t="shared" si="11"/>
        <v>2</v>
      </c>
      <c r="F40">
        <v>2</v>
      </c>
      <c r="G40">
        <v>0</v>
      </c>
      <c r="H40" s="38">
        <f t="shared" si="12"/>
        <v>139.47001394700138</v>
      </c>
      <c r="I40" s="38">
        <f t="shared" si="13"/>
        <v>149.92503748125935</v>
      </c>
      <c r="J40" s="38">
        <f t="shared" si="14"/>
        <v>0</v>
      </c>
      <c r="K40" s="75">
        <v>1</v>
      </c>
      <c r="L40" s="75">
        <v>1</v>
      </c>
      <c r="M40" s="75">
        <v>0</v>
      </c>
      <c r="N40" s="75">
        <f t="shared" si="29"/>
        <v>50</v>
      </c>
      <c r="O40" s="79">
        <f t="shared" si="19"/>
        <v>69.396252602359468</v>
      </c>
      <c r="P40" s="88">
        <f t="shared" si="20"/>
        <v>74.68259895444362</v>
      </c>
      <c r="Q40" s="38">
        <f t="shared" si="21"/>
        <v>0</v>
      </c>
      <c r="R40" s="75">
        <f t="shared" si="22"/>
        <v>2</v>
      </c>
      <c r="S40" s="84">
        <v>2</v>
      </c>
      <c r="T40" s="84">
        <v>0</v>
      </c>
      <c r="U40" s="46">
        <f t="shared" si="23"/>
        <v>135.22650439486139</v>
      </c>
      <c r="V40" s="91">
        <f t="shared" si="24"/>
        <v>145.34883720930233</v>
      </c>
      <c r="W40" s="60">
        <f t="shared" si="25"/>
        <v>0</v>
      </c>
      <c r="X40">
        <v>1</v>
      </c>
      <c r="Y40" s="62">
        <v>1</v>
      </c>
      <c r="Z40" s="62">
        <v>0</v>
      </c>
      <c r="AA40" s="46">
        <f t="shared" si="26"/>
        <v>65.019505851755525</v>
      </c>
      <c r="AB40" s="38">
        <f t="shared" si="27"/>
        <v>69.396252602359468</v>
      </c>
      <c r="AC40" s="38">
        <f t="shared" si="28"/>
        <v>0</v>
      </c>
      <c r="AD40" s="32">
        <v>0</v>
      </c>
      <c r="AE40" s="48">
        <v>0</v>
      </c>
      <c r="AF40" s="9">
        <v>1450</v>
      </c>
      <c r="AG40" s="9">
        <v>120</v>
      </c>
      <c r="AH40">
        <v>1441</v>
      </c>
      <c r="AI40">
        <v>97</v>
      </c>
      <c r="AJ40">
        <v>1376</v>
      </c>
      <c r="AK40">
        <v>103</v>
      </c>
      <c r="AL40">
        <v>1339</v>
      </c>
      <c r="AM40">
        <v>102</v>
      </c>
      <c r="AN40">
        <v>1334</v>
      </c>
      <c r="AO40">
        <v>100</v>
      </c>
    </row>
    <row r="41" spans="1:41" s="2" customFormat="1" x14ac:dyDescent="0.2">
      <c r="A41" s="2" t="s">
        <v>50</v>
      </c>
      <c r="B41" s="2" t="str">
        <f t="shared" si="10"/>
        <v/>
      </c>
      <c r="D41" s="2" t="s">
        <v>144</v>
      </c>
      <c r="E41" s="2">
        <f>SUM(E31:E40)</f>
        <v>79</v>
      </c>
      <c r="F41" s="2">
        <v>79</v>
      </c>
      <c r="G41" s="2">
        <v>0</v>
      </c>
      <c r="H41" s="37">
        <f t="shared" si="12"/>
        <v>177.62388704020145</v>
      </c>
      <c r="I41" s="37">
        <f t="shared" si="13"/>
        <v>198.70214799537197</v>
      </c>
      <c r="J41" s="37">
        <f t="shared" si="14"/>
        <v>0</v>
      </c>
      <c r="K41" s="85">
        <v>104</v>
      </c>
      <c r="L41" s="85">
        <v>104</v>
      </c>
      <c r="M41" s="85">
        <v>0</v>
      </c>
      <c r="N41" s="75">
        <f t="shared" si="29"/>
        <v>126.82926829268293</v>
      </c>
      <c r="O41" s="80">
        <f t="shared" si="19"/>
        <v>231.84270364260556</v>
      </c>
      <c r="P41" s="89">
        <f t="shared" si="20"/>
        <v>259.31282102428565</v>
      </c>
      <c r="Q41" s="38">
        <f t="shared" si="21"/>
        <v>0</v>
      </c>
      <c r="R41" s="75">
        <f t="shared" si="22"/>
        <v>82</v>
      </c>
      <c r="S41" s="86">
        <v>82</v>
      </c>
      <c r="T41" s="86">
        <v>0</v>
      </c>
      <c r="U41" s="49">
        <f t="shared" si="23"/>
        <v>181.0114567007351</v>
      </c>
      <c r="V41" s="92">
        <f t="shared" si="24"/>
        <v>202.84979220265188</v>
      </c>
      <c r="W41" s="61">
        <f t="shared" si="25"/>
        <v>0</v>
      </c>
      <c r="X41" s="2">
        <f>SUM(X31:X40)</f>
        <v>55</v>
      </c>
      <c r="Y41" s="63">
        <v>55</v>
      </c>
      <c r="Z41" s="63">
        <v>0</v>
      </c>
      <c r="AA41" s="46">
        <f t="shared" si="26"/>
        <v>120.05850123332824</v>
      </c>
      <c r="AB41" s="37">
        <f t="shared" si="27"/>
        <v>134.44145685651429</v>
      </c>
      <c r="AC41" s="37">
        <f t="shared" si="28"/>
        <v>0</v>
      </c>
      <c r="AD41" s="33">
        <f>SUM(AD31:AD40)</f>
        <v>42</v>
      </c>
      <c r="AE41" s="49">
        <v>90.603158167227548</v>
      </c>
      <c r="AF41" s="9">
        <v>41393</v>
      </c>
      <c r="AG41" s="9">
        <v>4963</v>
      </c>
      <c r="AH41" s="2">
        <v>40910</v>
      </c>
      <c r="AI41" s="2">
        <v>4901</v>
      </c>
      <c r="AJ41" s="2">
        <v>40424</v>
      </c>
      <c r="AK41" s="2">
        <v>4877</v>
      </c>
      <c r="AL41" s="2">
        <v>40106</v>
      </c>
      <c r="AM41" s="2">
        <v>4752</v>
      </c>
      <c r="AN41" s="2">
        <v>39758</v>
      </c>
      <c r="AO41" s="2">
        <v>4718</v>
      </c>
    </row>
    <row r="42" spans="1:41" x14ac:dyDescent="0.2">
      <c r="A42" t="s">
        <v>7</v>
      </c>
      <c r="B42" t="str">
        <f t="shared" si="10"/>
        <v>ALMUDEVAR</v>
      </c>
      <c r="C42" t="s">
        <v>51</v>
      </c>
      <c r="D42" t="s">
        <v>144</v>
      </c>
      <c r="E42">
        <f t="shared" si="11"/>
        <v>4</v>
      </c>
      <c r="F42">
        <v>4</v>
      </c>
      <c r="G42">
        <v>0</v>
      </c>
      <c r="H42" s="38">
        <f t="shared" si="12"/>
        <v>92.506938020351527</v>
      </c>
      <c r="I42" s="38">
        <f t="shared" si="13"/>
        <v>104.22094841063053</v>
      </c>
      <c r="J42" s="38">
        <f t="shared" si="14"/>
        <v>0</v>
      </c>
      <c r="K42" s="75">
        <v>10</v>
      </c>
      <c r="L42" s="75">
        <v>10</v>
      </c>
      <c r="M42" s="75">
        <v>0</v>
      </c>
      <c r="N42" s="75">
        <f t="shared" si="29"/>
        <v>100</v>
      </c>
      <c r="O42" s="79">
        <f t="shared" si="19"/>
        <v>231.80343069077423</v>
      </c>
      <c r="P42" s="88">
        <f t="shared" si="20"/>
        <v>261.23301985370949</v>
      </c>
      <c r="Q42" s="38">
        <f t="shared" si="21"/>
        <v>0</v>
      </c>
      <c r="R42" s="75">
        <f t="shared" si="22"/>
        <v>10</v>
      </c>
      <c r="S42" s="84">
        <v>10</v>
      </c>
      <c r="T42" s="84">
        <v>0</v>
      </c>
      <c r="U42" s="46">
        <f t="shared" si="23"/>
        <v>229.83222247759136</v>
      </c>
      <c r="V42" s="91">
        <f t="shared" si="24"/>
        <v>258.53154084798348</v>
      </c>
      <c r="W42" s="60">
        <f t="shared" si="25"/>
        <v>0</v>
      </c>
      <c r="X42">
        <v>24</v>
      </c>
      <c r="Y42" s="62">
        <v>24</v>
      </c>
      <c r="Z42" s="62">
        <v>0</v>
      </c>
      <c r="AA42" s="46">
        <f t="shared" si="26"/>
        <v>545.70259208731238</v>
      </c>
      <c r="AB42" s="38">
        <f t="shared" si="27"/>
        <v>612.55742725880555</v>
      </c>
      <c r="AC42" s="38">
        <f t="shared" si="28"/>
        <v>0</v>
      </c>
      <c r="AD42" s="9">
        <v>28</v>
      </c>
      <c r="AE42" s="46">
        <v>633.48416289592762</v>
      </c>
      <c r="AF42" s="9">
        <v>3950</v>
      </c>
      <c r="AG42" s="9">
        <v>470</v>
      </c>
      <c r="AH42">
        <v>3918</v>
      </c>
      <c r="AI42">
        <v>480</v>
      </c>
      <c r="AJ42">
        <v>3868</v>
      </c>
      <c r="AK42">
        <v>483</v>
      </c>
      <c r="AL42">
        <v>3828</v>
      </c>
      <c r="AM42">
        <v>486</v>
      </c>
      <c r="AN42">
        <v>3838</v>
      </c>
      <c r="AO42">
        <v>486</v>
      </c>
    </row>
    <row r="43" spans="1:41" x14ac:dyDescent="0.2">
      <c r="B43" t="str">
        <f t="shared" si="10"/>
        <v>AYERBE</v>
      </c>
      <c r="C43" t="s">
        <v>52</v>
      </c>
      <c r="D43" t="s">
        <v>144</v>
      </c>
      <c r="E43">
        <f t="shared" si="11"/>
        <v>5</v>
      </c>
      <c r="F43">
        <v>5</v>
      </c>
      <c r="G43">
        <v>0</v>
      </c>
      <c r="H43" s="38">
        <f t="shared" si="12"/>
        <v>276.24309392265189</v>
      </c>
      <c r="I43" s="38">
        <f t="shared" si="13"/>
        <v>305.99755201958385</v>
      </c>
      <c r="J43" s="38">
        <f t="shared" si="14"/>
        <v>0</v>
      </c>
      <c r="K43" s="75">
        <v>5</v>
      </c>
      <c r="L43" s="75">
        <v>5</v>
      </c>
      <c r="M43" s="75">
        <v>0</v>
      </c>
      <c r="O43" s="79">
        <f t="shared" si="19"/>
        <v>274.423710208562</v>
      </c>
      <c r="P43" s="88">
        <f t="shared" si="20"/>
        <v>305.62347188264062</v>
      </c>
      <c r="Q43" s="38">
        <f t="shared" si="21"/>
        <v>0</v>
      </c>
      <c r="R43" s="75">
        <f t="shared" si="22"/>
        <v>0</v>
      </c>
      <c r="S43" s="84">
        <v>0</v>
      </c>
      <c r="T43" s="84">
        <v>0</v>
      </c>
      <c r="U43" s="46">
        <f t="shared" si="23"/>
        <v>0</v>
      </c>
      <c r="V43" s="91">
        <f t="shared" si="24"/>
        <v>0</v>
      </c>
      <c r="W43" s="60">
        <f t="shared" si="25"/>
        <v>0</v>
      </c>
      <c r="X43">
        <v>2</v>
      </c>
      <c r="Y43" s="62">
        <v>2</v>
      </c>
      <c r="Z43" s="62">
        <v>0</v>
      </c>
      <c r="AA43" s="46">
        <f t="shared" si="26"/>
        <v>104.43864229765013</v>
      </c>
      <c r="AB43" s="38">
        <f t="shared" si="27"/>
        <v>116.82242990654206</v>
      </c>
      <c r="AC43" s="38">
        <f t="shared" si="28"/>
        <v>0</v>
      </c>
      <c r="AD43" s="9">
        <v>2</v>
      </c>
      <c r="AE43" s="46">
        <v>102.56410256410257</v>
      </c>
      <c r="AF43" s="9">
        <v>1750</v>
      </c>
      <c r="AG43" s="9">
        <v>200</v>
      </c>
      <c r="AH43">
        <v>1712</v>
      </c>
      <c r="AI43">
        <v>203</v>
      </c>
      <c r="AJ43">
        <v>1647</v>
      </c>
      <c r="AK43">
        <v>198</v>
      </c>
      <c r="AL43">
        <v>1636</v>
      </c>
      <c r="AM43">
        <v>186</v>
      </c>
      <c r="AN43">
        <v>1634</v>
      </c>
      <c r="AO43">
        <v>176</v>
      </c>
    </row>
    <row r="44" spans="1:41" x14ac:dyDescent="0.2">
      <c r="B44" t="str">
        <f t="shared" si="10"/>
        <v>BERDUN</v>
      </c>
      <c r="C44" t="s">
        <v>53</v>
      </c>
      <c r="D44" t="s">
        <v>144</v>
      </c>
      <c r="E44">
        <f t="shared" si="11"/>
        <v>7</v>
      </c>
      <c r="F44">
        <v>7</v>
      </c>
      <c r="G44">
        <v>0</v>
      </c>
      <c r="H44" s="38">
        <f t="shared" si="12"/>
        <v>631.76895306859205</v>
      </c>
      <c r="I44" s="38">
        <f t="shared" si="13"/>
        <v>689.65517241379314</v>
      </c>
      <c r="J44" s="38">
        <f t="shared" si="14"/>
        <v>0</v>
      </c>
      <c r="K44" s="75">
        <v>3</v>
      </c>
      <c r="L44" s="75">
        <v>3</v>
      </c>
      <c r="M44" s="75">
        <v>0</v>
      </c>
      <c r="O44" s="79">
        <f t="shared" si="19"/>
        <v>269.54177897574124</v>
      </c>
      <c r="P44" s="88">
        <f t="shared" si="20"/>
        <v>293.54207436399219</v>
      </c>
      <c r="Q44" s="38">
        <f t="shared" si="21"/>
        <v>0</v>
      </c>
      <c r="R44" s="75">
        <f t="shared" si="22"/>
        <v>0</v>
      </c>
      <c r="S44" s="84">
        <v>0</v>
      </c>
      <c r="T44" s="84">
        <v>0</v>
      </c>
      <c r="U44" s="46">
        <f t="shared" si="23"/>
        <v>0</v>
      </c>
      <c r="V44" s="91">
        <f t="shared" si="24"/>
        <v>0</v>
      </c>
      <c r="W44" s="60">
        <f t="shared" si="25"/>
        <v>0</v>
      </c>
      <c r="X44">
        <v>3</v>
      </c>
      <c r="Y44" s="62">
        <v>3</v>
      </c>
      <c r="Z44" s="62">
        <v>0</v>
      </c>
      <c r="AA44" s="46">
        <f t="shared" si="26"/>
        <v>259.51557093425606</v>
      </c>
      <c r="AB44" s="38">
        <f t="shared" si="27"/>
        <v>282.4858757062147</v>
      </c>
      <c r="AC44" s="38">
        <f t="shared" si="28"/>
        <v>0</v>
      </c>
      <c r="AD44" s="32">
        <v>0</v>
      </c>
      <c r="AE44" s="48">
        <v>0</v>
      </c>
      <c r="AF44" s="9">
        <v>1074</v>
      </c>
      <c r="AG44" s="9">
        <v>100</v>
      </c>
      <c r="AH44">
        <v>1062</v>
      </c>
      <c r="AI44">
        <v>94</v>
      </c>
      <c r="AJ44">
        <v>1044</v>
      </c>
      <c r="AK44">
        <v>91</v>
      </c>
      <c r="AL44">
        <v>1022</v>
      </c>
      <c r="AM44">
        <v>91</v>
      </c>
      <c r="AN44">
        <v>1015</v>
      </c>
      <c r="AO44">
        <v>93</v>
      </c>
    </row>
    <row r="45" spans="1:41" x14ac:dyDescent="0.2">
      <c r="B45" s="35" t="s">
        <v>360</v>
      </c>
      <c r="C45" t="s">
        <v>54</v>
      </c>
      <c r="D45" t="s">
        <v>144</v>
      </c>
      <c r="E45">
        <f t="shared" si="11"/>
        <v>20</v>
      </c>
      <c r="F45">
        <v>20</v>
      </c>
      <c r="G45">
        <v>0</v>
      </c>
      <c r="H45" s="38">
        <f t="shared" si="12"/>
        <v>600.06000600059997</v>
      </c>
      <c r="I45" s="38">
        <f t="shared" si="13"/>
        <v>677.04807041299932</v>
      </c>
      <c r="J45" s="38">
        <f t="shared" si="14"/>
        <v>0</v>
      </c>
      <c r="K45" s="75">
        <v>17</v>
      </c>
      <c r="L45" s="75">
        <v>17</v>
      </c>
      <c r="M45" s="75">
        <v>0</v>
      </c>
      <c r="N45" s="75">
        <f>K45*100/R45</f>
        <v>154.54545454545453</v>
      </c>
      <c r="O45" s="79">
        <f t="shared" si="19"/>
        <v>512.82051282051282</v>
      </c>
      <c r="P45" s="88">
        <f t="shared" si="20"/>
        <v>581.59425248032846</v>
      </c>
      <c r="Q45" s="38">
        <f t="shared" si="21"/>
        <v>0</v>
      </c>
      <c r="R45" s="75">
        <f t="shared" si="22"/>
        <v>11</v>
      </c>
      <c r="S45" s="84">
        <v>11</v>
      </c>
      <c r="T45" s="84">
        <v>0</v>
      </c>
      <c r="U45" s="46">
        <f t="shared" si="23"/>
        <v>333.43437405274324</v>
      </c>
      <c r="V45" s="91">
        <f t="shared" si="24"/>
        <v>377.35849056603774</v>
      </c>
      <c r="W45" s="60">
        <f t="shared" si="25"/>
        <v>0</v>
      </c>
      <c r="X45">
        <v>10</v>
      </c>
      <c r="Y45" s="62">
        <v>10</v>
      </c>
      <c r="Z45" s="62">
        <v>0</v>
      </c>
      <c r="AA45" s="46">
        <f t="shared" si="26"/>
        <v>307.40854595757764</v>
      </c>
      <c r="AB45" s="38">
        <f t="shared" si="27"/>
        <v>347.46351633078524</v>
      </c>
      <c r="AC45" s="38">
        <f t="shared" si="28"/>
        <v>0</v>
      </c>
      <c r="AD45" s="9">
        <v>5</v>
      </c>
      <c r="AE45" s="46">
        <v>153.70427297878882</v>
      </c>
      <c r="AF45" s="9">
        <v>2903</v>
      </c>
      <c r="AG45" s="9">
        <v>350</v>
      </c>
      <c r="AH45">
        <v>2878</v>
      </c>
      <c r="AI45">
        <v>375</v>
      </c>
      <c r="AJ45">
        <v>2915</v>
      </c>
      <c r="AK45">
        <v>384</v>
      </c>
      <c r="AL45">
        <v>2923</v>
      </c>
      <c r="AM45">
        <v>392</v>
      </c>
      <c r="AN45">
        <v>2954</v>
      </c>
      <c r="AO45">
        <v>379</v>
      </c>
    </row>
    <row r="46" spans="1:41" x14ac:dyDescent="0.2">
      <c r="B46" t="str">
        <f t="shared" si="10"/>
        <v>BROTO</v>
      </c>
      <c r="C46" t="s">
        <v>55</v>
      </c>
      <c r="D46" t="s">
        <v>144</v>
      </c>
      <c r="E46">
        <f t="shared" si="11"/>
        <v>6</v>
      </c>
      <c r="F46">
        <v>6</v>
      </c>
      <c r="G46">
        <v>0</v>
      </c>
      <c r="H46" s="38">
        <f t="shared" si="12"/>
        <v>538.11659192825118</v>
      </c>
      <c r="I46" s="38">
        <f t="shared" si="13"/>
        <v>596.42147117296224</v>
      </c>
      <c r="J46" s="38">
        <f t="shared" si="14"/>
        <v>0</v>
      </c>
      <c r="K46" s="75">
        <v>8</v>
      </c>
      <c r="L46" s="75">
        <v>8</v>
      </c>
      <c r="M46" s="75">
        <v>0</v>
      </c>
      <c r="N46" s="75">
        <f>K46*100/R46</f>
        <v>133.33333333333334</v>
      </c>
      <c r="O46" s="79">
        <f t="shared" si="19"/>
        <v>721.37060414788095</v>
      </c>
      <c r="P46" s="88">
        <f t="shared" si="20"/>
        <v>800.80080080080086</v>
      </c>
      <c r="Q46" s="38">
        <f t="shared" si="21"/>
        <v>0</v>
      </c>
      <c r="R46" s="75">
        <f t="shared" si="22"/>
        <v>6</v>
      </c>
      <c r="S46" s="84">
        <v>6</v>
      </c>
      <c r="T46" s="84">
        <v>0</v>
      </c>
      <c r="U46" s="46">
        <f t="shared" si="23"/>
        <v>542.98642533936652</v>
      </c>
      <c r="V46" s="91">
        <f t="shared" si="24"/>
        <v>606.06060606060601</v>
      </c>
      <c r="W46" s="60">
        <f t="shared" si="25"/>
        <v>0</v>
      </c>
      <c r="X46">
        <v>3</v>
      </c>
      <c r="Y46" s="62">
        <v>3</v>
      </c>
      <c r="Z46" s="62">
        <v>0</v>
      </c>
      <c r="AA46" s="46">
        <f t="shared" si="26"/>
        <v>268.57654431512981</v>
      </c>
      <c r="AB46" s="38">
        <f t="shared" si="27"/>
        <v>297.02970297029702</v>
      </c>
      <c r="AC46" s="38">
        <f t="shared" si="28"/>
        <v>0</v>
      </c>
      <c r="AD46" s="9">
        <v>3</v>
      </c>
      <c r="AE46" s="46">
        <v>274.72527472527474</v>
      </c>
      <c r="AF46" s="9">
        <v>1002</v>
      </c>
      <c r="AG46" s="9">
        <v>90</v>
      </c>
      <c r="AH46">
        <v>1010</v>
      </c>
      <c r="AI46">
        <v>107</v>
      </c>
      <c r="AJ46">
        <v>990</v>
      </c>
      <c r="AK46">
        <v>115</v>
      </c>
      <c r="AL46">
        <v>999</v>
      </c>
      <c r="AM46">
        <v>110</v>
      </c>
      <c r="AN46">
        <v>1006</v>
      </c>
      <c r="AO46">
        <v>109</v>
      </c>
    </row>
    <row r="47" spans="1:41" x14ac:dyDescent="0.2">
      <c r="B47" t="str">
        <f t="shared" si="10"/>
        <v>GRAÑEN</v>
      </c>
      <c r="C47" t="s">
        <v>56</v>
      </c>
      <c r="D47" t="s">
        <v>144</v>
      </c>
      <c r="E47">
        <f t="shared" si="11"/>
        <v>13</v>
      </c>
      <c r="F47">
        <v>13</v>
      </c>
      <c r="G47">
        <v>0</v>
      </c>
      <c r="H47" s="38">
        <f t="shared" si="12"/>
        <v>305.45112781954884</v>
      </c>
      <c r="I47" s="38">
        <f t="shared" si="13"/>
        <v>335.22434244455906</v>
      </c>
      <c r="J47" s="38">
        <f t="shared" si="14"/>
        <v>0</v>
      </c>
      <c r="K47" s="75">
        <v>24</v>
      </c>
      <c r="L47" s="75">
        <v>24</v>
      </c>
      <c r="M47" s="75">
        <v>0</v>
      </c>
      <c r="N47" s="75">
        <f t="shared" ref="N47" si="30">K47*100/R47</f>
        <v>100</v>
      </c>
      <c r="O47" s="79">
        <f t="shared" si="19"/>
        <v>560.87870997896709</v>
      </c>
      <c r="P47" s="88">
        <f t="shared" si="20"/>
        <v>613.96776669224869</v>
      </c>
      <c r="Q47" s="38">
        <f t="shared" si="21"/>
        <v>0</v>
      </c>
      <c r="R47" s="75">
        <f t="shared" si="22"/>
        <v>24</v>
      </c>
      <c r="S47" s="84">
        <v>24</v>
      </c>
      <c r="T47" s="84">
        <v>0</v>
      </c>
      <c r="U47" s="46">
        <f t="shared" si="23"/>
        <v>553.25034578146608</v>
      </c>
      <c r="V47" s="91">
        <f t="shared" si="24"/>
        <v>604.38176781667084</v>
      </c>
      <c r="W47" s="60">
        <f t="shared" si="25"/>
        <v>0</v>
      </c>
      <c r="X47">
        <v>8</v>
      </c>
      <c r="Y47" s="62">
        <v>8</v>
      </c>
      <c r="Z47" s="62">
        <v>0</v>
      </c>
      <c r="AA47" s="46">
        <f t="shared" si="26"/>
        <v>181.11840615802581</v>
      </c>
      <c r="AB47" s="38">
        <f t="shared" si="27"/>
        <v>197.77503090234859</v>
      </c>
      <c r="AC47" s="38">
        <f t="shared" si="28"/>
        <v>0</v>
      </c>
      <c r="AD47" s="9">
        <v>9</v>
      </c>
      <c r="AE47" s="46">
        <v>198.19423034573882</v>
      </c>
      <c r="AF47" s="9">
        <v>4151</v>
      </c>
      <c r="AG47" s="9">
        <v>390</v>
      </c>
      <c r="AH47">
        <v>4045</v>
      </c>
      <c r="AI47">
        <v>372</v>
      </c>
      <c r="AJ47">
        <v>3971</v>
      </c>
      <c r="AK47">
        <v>367</v>
      </c>
      <c r="AL47">
        <v>3909</v>
      </c>
      <c r="AM47">
        <v>370</v>
      </c>
      <c r="AN47">
        <v>3878</v>
      </c>
      <c r="AO47">
        <v>378</v>
      </c>
    </row>
    <row r="48" spans="1:41" x14ac:dyDescent="0.2">
      <c r="B48" t="str">
        <f t="shared" si="10"/>
        <v>HECHO</v>
      </c>
      <c r="C48" t="s">
        <v>57</v>
      </c>
      <c r="E48">
        <f t="shared" si="11"/>
        <v>5</v>
      </c>
      <c r="F48">
        <v>5</v>
      </c>
      <c r="G48">
        <v>0</v>
      </c>
      <c r="H48" s="38">
        <f t="shared" si="12"/>
        <v>434.78260869565219</v>
      </c>
      <c r="I48" s="38">
        <f t="shared" si="13"/>
        <v>468.16479400749063</v>
      </c>
      <c r="J48" s="38">
        <f t="shared" si="14"/>
        <v>0</v>
      </c>
      <c r="K48" s="75">
        <v>5</v>
      </c>
      <c r="L48" s="75">
        <v>5</v>
      </c>
      <c r="M48" s="75">
        <v>0</v>
      </c>
      <c r="O48" s="79">
        <f t="shared" si="19"/>
        <v>432.90043290043292</v>
      </c>
      <c r="P48" s="88">
        <f t="shared" si="20"/>
        <v>465.98322460391427</v>
      </c>
      <c r="Q48" s="38">
        <f t="shared" si="21"/>
        <v>0</v>
      </c>
      <c r="R48" s="75">
        <f t="shared" si="22"/>
        <v>0</v>
      </c>
      <c r="S48" s="84">
        <v>0</v>
      </c>
      <c r="T48" s="84">
        <v>0</v>
      </c>
      <c r="U48" s="46">
        <f t="shared" si="23"/>
        <v>0</v>
      </c>
      <c r="V48" s="91">
        <f t="shared" si="24"/>
        <v>0</v>
      </c>
      <c r="W48" s="60">
        <f t="shared" si="25"/>
        <v>0</v>
      </c>
      <c r="X48" s="9">
        <v>0</v>
      </c>
      <c r="Y48" s="62">
        <v>0</v>
      </c>
      <c r="Z48" s="62">
        <v>0</v>
      </c>
      <c r="AA48" s="46">
        <f t="shared" si="26"/>
        <v>0</v>
      </c>
      <c r="AB48" s="38">
        <f t="shared" si="27"/>
        <v>0</v>
      </c>
      <c r="AC48" s="38">
        <f t="shared" si="28"/>
        <v>0</v>
      </c>
      <c r="AD48" s="32">
        <v>0</v>
      </c>
      <c r="AE48" s="48">
        <v>0</v>
      </c>
      <c r="AF48" s="9">
        <v>1153</v>
      </c>
      <c r="AG48" s="9">
        <v>52</v>
      </c>
      <c r="AH48">
        <v>1097</v>
      </c>
      <c r="AI48">
        <v>83</v>
      </c>
      <c r="AJ48">
        <v>1095</v>
      </c>
      <c r="AK48">
        <v>83</v>
      </c>
      <c r="AL48">
        <v>1073</v>
      </c>
      <c r="AM48">
        <v>82</v>
      </c>
      <c r="AN48">
        <v>1068</v>
      </c>
      <c r="AO48">
        <v>82</v>
      </c>
    </row>
    <row r="49" spans="1:41" x14ac:dyDescent="0.2">
      <c r="B49" t="str">
        <f t="shared" si="10"/>
        <v>HUESCA RURAL</v>
      </c>
      <c r="C49" t="s">
        <v>58</v>
      </c>
      <c r="D49" t="s">
        <v>144</v>
      </c>
      <c r="E49">
        <f t="shared" si="11"/>
        <v>6</v>
      </c>
      <c r="F49">
        <v>6</v>
      </c>
      <c r="G49">
        <v>0</v>
      </c>
      <c r="H49" s="38">
        <f t="shared" si="12"/>
        <v>94.309965419679344</v>
      </c>
      <c r="I49" s="38">
        <f t="shared" si="13"/>
        <v>107.54615522495072</v>
      </c>
      <c r="J49" s="38">
        <f t="shared" si="14"/>
        <v>0</v>
      </c>
      <c r="K49" s="75">
        <v>11</v>
      </c>
      <c r="L49" s="75">
        <v>11</v>
      </c>
      <c r="M49" s="75">
        <v>0</v>
      </c>
      <c r="N49" s="75">
        <f t="shared" ref="N49:N61" si="31">K49*100/R49</f>
        <v>100</v>
      </c>
      <c r="O49" s="79">
        <f t="shared" si="19"/>
        <v>174.16086130462318</v>
      </c>
      <c r="P49" s="88">
        <f t="shared" si="20"/>
        <v>198.05545552754771</v>
      </c>
      <c r="Q49" s="38">
        <f t="shared" si="21"/>
        <v>0</v>
      </c>
      <c r="R49" s="75">
        <f t="shared" si="22"/>
        <v>11</v>
      </c>
      <c r="S49" s="84">
        <v>11</v>
      </c>
      <c r="T49" s="84">
        <v>0</v>
      </c>
      <c r="U49" s="46">
        <f t="shared" si="23"/>
        <v>174.7141041931385</v>
      </c>
      <c r="V49" s="91">
        <f t="shared" si="24"/>
        <v>198.69942196531792</v>
      </c>
      <c r="W49" s="60">
        <f t="shared" si="25"/>
        <v>0</v>
      </c>
      <c r="X49">
        <v>3</v>
      </c>
      <c r="Y49" s="62">
        <v>3</v>
      </c>
      <c r="Z49" s="62">
        <v>0</v>
      </c>
      <c r="AA49" s="46">
        <f t="shared" si="26"/>
        <v>48.208259681825488</v>
      </c>
      <c r="AB49" s="38">
        <f t="shared" si="27"/>
        <v>54.555373704309872</v>
      </c>
      <c r="AC49" s="38">
        <f t="shared" si="28"/>
        <v>0</v>
      </c>
      <c r="AD49" s="9">
        <v>14</v>
      </c>
      <c r="AE49" s="46">
        <v>225.4065367895669</v>
      </c>
      <c r="AF49" s="9">
        <v>5496</v>
      </c>
      <c r="AG49" s="9">
        <v>715</v>
      </c>
      <c r="AH49">
        <v>5499</v>
      </c>
      <c r="AI49">
        <v>724</v>
      </c>
      <c r="AJ49">
        <v>5536</v>
      </c>
      <c r="AK49">
        <v>760</v>
      </c>
      <c r="AL49">
        <v>5554</v>
      </c>
      <c r="AM49">
        <v>762</v>
      </c>
      <c r="AN49">
        <v>5579</v>
      </c>
      <c r="AO49">
        <v>783</v>
      </c>
    </row>
    <row r="50" spans="1:41" x14ac:dyDescent="0.2">
      <c r="B50" t="str">
        <f t="shared" si="10"/>
        <v>JACA</v>
      </c>
      <c r="C50" t="s">
        <v>59</v>
      </c>
      <c r="D50" t="s">
        <v>144</v>
      </c>
      <c r="E50">
        <f t="shared" si="11"/>
        <v>25</v>
      </c>
      <c r="F50">
        <v>25</v>
      </c>
      <c r="G50">
        <v>0</v>
      </c>
      <c r="H50" s="38">
        <f t="shared" si="12"/>
        <v>189.15033668759929</v>
      </c>
      <c r="I50" s="38">
        <f t="shared" si="13"/>
        <v>217.42911810749698</v>
      </c>
      <c r="J50" s="38">
        <f t="shared" si="14"/>
        <v>0</v>
      </c>
      <c r="K50" s="75">
        <v>26</v>
      </c>
      <c r="L50" s="75">
        <v>26</v>
      </c>
      <c r="M50" s="75">
        <v>0</v>
      </c>
      <c r="N50" s="75">
        <f t="shared" si="31"/>
        <v>520</v>
      </c>
      <c r="O50" s="79">
        <f t="shared" si="19"/>
        <v>197.04433497536945</v>
      </c>
      <c r="P50" s="88">
        <f t="shared" si="20"/>
        <v>226.34282232088447</v>
      </c>
      <c r="Q50" s="38">
        <f t="shared" si="21"/>
        <v>0</v>
      </c>
      <c r="R50" s="75">
        <f t="shared" si="22"/>
        <v>5</v>
      </c>
      <c r="S50" s="84">
        <v>3</v>
      </c>
      <c r="T50" s="84">
        <v>2</v>
      </c>
      <c r="U50" s="46">
        <f t="shared" si="23"/>
        <v>38.179596823457544</v>
      </c>
      <c r="V50" s="91">
        <f t="shared" si="24"/>
        <v>26.290421523091755</v>
      </c>
      <c r="W50" s="60">
        <f t="shared" si="25"/>
        <v>118.69436201780415</v>
      </c>
      <c r="X50">
        <v>4</v>
      </c>
      <c r="Y50" s="62">
        <v>4</v>
      </c>
      <c r="Z50" s="62">
        <v>0</v>
      </c>
      <c r="AA50" s="46">
        <f t="shared" si="26"/>
        <v>30.620837479905074</v>
      </c>
      <c r="AB50" s="38">
        <f t="shared" si="27"/>
        <v>35.276479407355147</v>
      </c>
      <c r="AC50" s="38">
        <f t="shared" si="28"/>
        <v>0</v>
      </c>
      <c r="AD50" s="9">
        <v>3</v>
      </c>
      <c r="AE50" s="46">
        <v>22.97970126388357</v>
      </c>
      <c r="AF50" s="9">
        <v>11359</v>
      </c>
      <c r="AG50" s="9">
        <v>1696</v>
      </c>
      <c r="AH50">
        <v>11339</v>
      </c>
      <c r="AI50">
        <v>1724</v>
      </c>
      <c r="AJ50">
        <v>11411</v>
      </c>
      <c r="AK50">
        <v>1685</v>
      </c>
      <c r="AL50">
        <v>11487</v>
      </c>
      <c r="AM50">
        <v>1708</v>
      </c>
      <c r="AN50">
        <v>11498</v>
      </c>
      <c r="AO50">
        <v>1719</v>
      </c>
    </row>
    <row r="51" spans="1:41" s="2" customFormat="1" x14ac:dyDescent="0.2">
      <c r="A51"/>
      <c r="B51" s="35" t="s">
        <v>366</v>
      </c>
      <c r="C51" t="s">
        <v>60</v>
      </c>
      <c r="D51" t="s">
        <v>144</v>
      </c>
      <c r="E51">
        <f t="shared" si="11"/>
        <v>46</v>
      </c>
      <c r="F51">
        <v>46</v>
      </c>
      <c r="G51">
        <v>0</v>
      </c>
      <c r="H51" s="38">
        <f t="shared" si="12"/>
        <v>281.7073917569968</v>
      </c>
      <c r="I51" s="38">
        <f t="shared" si="13"/>
        <v>335.20367266632661</v>
      </c>
      <c r="J51" s="38">
        <f t="shared" si="14"/>
        <v>0</v>
      </c>
      <c r="K51" s="75">
        <v>52</v>
      </c>
      <c r="L51" s="75">
        <v>49</v>
      </c>
      <c r="M51" s="75">
        <v>3</v>
      </c>
      <c r="N51" s="75">
        <f t="shared" si="31"/>
        <v>162.5</v>
      </c>
      <c r="O51" s="79">
        <f t="shared" si="19"/>
        <v>319.44956382848017</v>
      </c>
      <c r="P51" s="88">
        <f t="shared" si="20"/>
        <v>358.31809872029248</v>
      </c>
      <c r="Q51" s="38">
        <f t="shared" si="21"/>
        <v>115.2516327314637</v>
      </c>
      <c r="R51" s="75">
        <f t="shared" si="22"/>
        <v>32</v>
      </c>
      <c r="S51" s="84">
        <v>30</v>
      </c>
      <c r="T51" s="84">
        <v>2</v>
      </c>
      <c r="U51" s="46">
        <f t="shared" si="23"/>
        <v>197.81170798046608</v>
      </c>
      <c r="V51" s="91">
        <f t="shared" si="24"/>
        <v>221.17369507519905</v>
      </c>
      <c r="W51" s="60">
        <f t="shared" si="25"/>
        <v>76.540375047837728</v>
      </c>
      <c r="X51">
        <v>31</v>
      </c>
      <c r="Y51" s="62">
        <v>31</v>
      </c>
      <c r="Z51" s="62">
        <v>0</v>
      </c>
      <c r="AA51" s="46">
        <f t="shared" si="26"/>
        <v>191.81981313037559</v>
      </c>
      <c r="AB51" s="38">
        <f t="shared" si="27"/>
        <v>229.13740852982482</v>
      </c>
      <c r="AC51" s="38">
        <f t="shared" si="28"/>
        <v>0</v>
      </c>
      <c r="AD51" s="9">
        <v>44</v>
      </c>
      <c r="AE51" s="46">
        <v>272.3446397623174</v>
      </c>
      <c r="AF51" s="9">
        <v>13525</v>
      </c>
      <c r="AG51" s="9">
        <v>2631</v>
      </c>
      <c r="AH51">
        <v>13529</v>
      </c>
      <c r="AI51">
        <v>2632</v>
      </c>
      <c r="AJ51">
        <v>13564</v>
      </c>
      <c r="AK51">
        <v>2613</v>
      </c>
      <c r="AL51">
        <v>13675</v>
      </c>
      <c r="AM51">
        <v>2603</v>
      </c>
      <c r="AN51">
        <v>13723</v>
      </c>
      <c r="AO51">
        <v>2606</v>
      </c>
    </row>
    <row r="52" spans="1:41" x14ac:dyDescent="0.2">
      <c r="B52" s="35" t="s">
        <v>367</v>
      </c>
      <c r="C52" t="s">
        <v>61</v>
      </c>
      <c r="D52" t="s">
        <v>144</v>
      </c>
      <c r="E52">
        <f t="shared" si="11"/>
        <v>39</v>
      </c>
      <c r="F52">
        <v>38</v>
      </c>
      <c r="G52">
        <v>1</v>
      </c>
      <c r="H52" s="38">
        <f t="shared" si="12"/>
        <v>239.82290001229862</v>
      </c>
      <c r="I52" s="38">
        <f t="shared" si="13"/>
        <v>262.1955426757745</v>
      </c>
      <c r="J52" s="38">
        <f t="shared" si="14"/>
        <v>56.529112492933855</v>
      </c>
      <c r="K52" s="75">
        <v>75</v>
      </c>
      <c r="L52" s="75">
        <v>74</v>
      </c>
      <c r="M52" s="75">
        <v>1</v>
      </c>
      <c r="N52" s="75">
        <f t="shared" si="31"/>
        <v>174.41860465116278</v>
      </c>
      <c r="O52" s="79">
        <f t="shared" si="19"/>
        <v>457.98729848558867</v>
      </c>
      <c r="P52" s="88">
        <f t="shared" si="20"/>
        <v>507.64903615284351</v>
      </c>
      <c r="Q52" s="38">
        <f t="shared" si="21"/>
        <v>55.586436909394109</v>
      </c>
      <c r="R52" s="75">
        <f t="shared" si="22"/>
        <v>43</v>
      </c>
      <c r="S52" s="84">
        <v>43</v>
      </c>
      <c r="T52" s="84">
        <v>0</v>
      </c>
      <c r="U52" s="46">
        <f t="shared" si="23"/>
        <v>263.51268537811006</v>
      </c>
      <c r="V52" s="91">
        <f t="shared" si="24"/>
        <v>297.16655148583277</v>
      </c>
      <c r="W52" s="60">
        <f t="shared" si="25"/>
        <v>0</v>
      </c>
      <c r="X52">
        <v>62</v>
      </c>
      <c r="Y52" s="62">
        <v>62</v>
      </c>
      <c r="Z52" s="62">
        <v>0</v>
      </c>
      <c r="AA52" s="46">
        <f t="shared" si="26"/>
        <v>379.43696450428399</v>
      </c>
      <c r="AB52" s="38">
        <f t="shared" si="27"/>
        <v>429.21426098996193</v>
      </c>
      <c r="AC52" s="38">
        <f t="shared" si="28"/>
        <v>0</v>
      </c>
      <c r="AD52" s="9">
        <v>43</v>
      </c>
      <c r="AE52" s="46">
        <v>263.33517055545349</v>
      </c>
      <c r="AF52" s="9">
        <v>14430</v>
      </c>
      <c r="AG52" s="9">
        <v>1899</v>
      </c>
      <c r="AH52">
        <v>14445</v>
      </c>
      <c r="AI52">
        <v>1895</v>
      </c>
      <c r="AJ52">
        <v>14470</v>
      </c>
      <c r="AK52">
        <v>1848</v>
      </c>
      <c r="AL52">
        <v>14577</v>
      </c>
      <c r="AM52">
        <v>1799</v>
      </c>
      <c r="AN52">
        <v>14493</v>
      </c>
      <c r="AO52">
        <v>1769</v>
      </c>
    </row>
    <row r="53" spans="1:41" x14ac:dyDescent="0.2">
      <c r="B53" s="35" t="s">
        <v>368</v>
      </c>
      <c r="C53" t="s">
        <v>62</v>
      </c>
      <c r="D53" t="s">
        <v>144</v>
      </c>
      <c r="E53">
        <f t="shared" si="11"/>
        <v>20</v>
      </c>
      <c r="F53">
        <v>20</v>
      </c>
      <c r="G53">
        <v>0</v>
      </c>
      <c r="H53" s="38">
        <f t="shared" si="12"/>
        <v>213.58393848782575</v>
      </c>
      <c r="I53" s="38">
        <f t="shared" si="13"/>
        <v>242.86581663630847</v>
      </c>
      <c r="J53" s="38">
        <f t="shared" si="14"/>
        <v>0</v>
      </c>
      <c r="K53" s="75">
        <v>17</v>
      </c>
      <c r="L53" s="75">
        <v>17</v>
      </c>
      <c r="M53" s="75">
        <v>0</v>
      </c>
      <c r="N53" s="75">
        <f t="shared" si="31"/>
        <v>154.54545454545453</v>
      </c>
      <c r="O53" s="79">
        <f t="shared" si="19"/>
        <v>180.21838227499205</v>
      </c>
      <c r="P53" s="88">
        <f t="shared" si="20"/>
        <v>205.16533912623703</v>
      </c>
      <c r="Q53" s="38">
        <f t="shared" si="21"/>
        <v>0</v>
      </c>
      <c r="R53" s="75">
        <f t="shared" si="22"/>
        <v>11</v>
      </c>
      <c r="S53" s="84">
        <v>11</v>
      </c>
      <c r="T53" s="84">
        <v>0</v>
      </c>
      <c r="U53" s="46">
        <f t="shared" si="23"/>
        <v>116.37748624629708</v>
      </c>
      <c r="V53" s="91">
        <f t="shared" si="24"/>
        <v>132.41844227759719</v>
      </c>
      <c r="W53" s="60">
        <f t="shared" si="25"/>
        <v>0</v>
      </c>
      <c r="X53">
        <v>4</v>
      </c>
      <c r="Y53" s="62">
        <v>4</v>
      </c>
      <c r="Z53" s="62">
        <v>0</v>
      </c>
      <c r="AA53" s="46">
        <f t="shared" si="26"/>
        <v>42.21635883905013</v>
      </c>
      <c r="AB53" s="38">
        <f t="shared" si="27"/>
        <v>47.967382180117518</v>
      </c>
      <c r="AC53" s="38">
        <f t="shared" si="28"/>
        <v>0</v>
      </c>
      <c r="AD53" s="9">
        <v>12</v>
      </c>
      <c r="AE53" s="46">
        <v>127.06480304955528</v>
      </c>
      <c r="AF53" s="9">
        <v>8299</v>
      </c>
      <c r="AG53" s="9">
        <v>1145</v>
      </c>
      <c r="AH53">
        <v>8339</v>
      </c>
      <c r="AI53">
        <v>1136</v>
      </c>
      <c r="AJ53">
        <v>8307</v>
      </c>
      <c r="AK53">
        <v>1145</v>
      </c>
      <c r="AL53">
        <v>8286</v>
      </c>
      <c r="AM53">
        <v>1147</v>
      </c>
      <c r="AN53">
        <v>8235</v>
      </c>
      <c r="AO53">
        <v>1129</v>
      </c>
    </row>
    <row r="54" spans="1:41" x14ac:dyDescent="0.2">
      <c r="B54" s="35" t="s">
        <v>369</v>
      </c>
      <c r="C54" t="s">
        <v>63</v>
      </c>
      <c r="D54" t="s">
        <v>144</v>
      </c>
      <c r="E54">
        <f t="shared" si="11"/>
        <v>36</v>
      </c>
      <c r="F54">
        <v>35</v>
      </c>
      <c r="G54">
        <v>1</v>
      </c>
      <c r="H54" s="38">
        <f t="shared" si="12"/>
        <v>166.35090799870616</v>
      </c>
      <c r="I54" s="38">
        <f t="shared" si="13"/>
        <v>188.95427306591804</v>
      </c>
      <c r="J54" s="38">
        <f t="shared" si="14"/>
        <v>32.071840923669015</v>
      </c>
      <c r="K54" s="75">
        <v>90</v>
      </c>
      <c r="L54" s="75">
        <v>90</v>
      </c>
      <c r="M54" s="75">
        <v>0</v>
      </c>
      <c r="N54" s="75">
        <f t="shared" si="31"/>
        <v>132.35294117647058</v>
      </c>
      <c r="O54" s="79">
        <f t="shared" si="19"/>
        <v>415.81962668637959</v>
      </c>
      <c r="P54" s="88">
        <f t="shared" si="20"/>
        <v>485.20135856380398</v>
      </c>
      <c r="Q54" s="38">
        <f t="shared" si="21"/>
        <v>0</v>
      </c>
      <c r="R54" s="75">
        <f t="shared" si="22"/>
        <v>68</v>
      </c>
      <c r="S54" s="84">
        <v>68</v>
      </c>
      <c r="T54" s="84">
        <v>0</v>
      </c>
      <c r="U54" s="46">
        <f t="shared" si="23"/>
        <v>320.48260910547646</v>
      </c>
      <c r="V54" s="91">
        <f t="shared" si="24"/>
        <v>372.74571068354987</v>
      </c>
      <c r="W54" s="60">
        <f t="shared" si="25"/>
        <v>0</v>
      </c>
      <c r="X54">
        <v>69</v>
      </c>
      <c r="Y54" s="62">
        <v>69</v>
      </c>
      <c r="Z54" s="62">
        <v>0</v>
      </c>
      <c r="AA54" s="46">
        <f t="shared" si="26"/>
        <v>329.59159302603297</v>
      </c>
      <c r="AB54" s="38">
        <f t="shared" si="27"/>
        <v>383.35463081282296</v>
      </c>
      <c r="AC54" s="38">
        <f t="shared" si="28"/>
        <v>0</v>
      </c>
      <c r="AD54" s="9">
        <v>64</v>
      </c>
      <c r="AE54" s="46">
        <v>308.46346635820322</v>
      </c>
      <c r="AF54" s="9">
        <v>17831</v>
      </c>
      <c r="AG54" s="9">
        <v>2917</v>
      </c>
      <c r="AH54">
        <v>17999</v>
      </c>
      <c r="AI54">
        <v>2936</v>
      </c>
      <c r="AJ54">
        <v>18243</v>
      </c>
      <c r="AK54">
        <v>2975</v>
      </c>
      <c r="AL54">
        <v>18549</v>
      </c>
      <c r="AM54">
        <v>3095</v>
      </c>
      <c r="AN54">
        <v>18523</v>
      </c>
      <c r="AO54">
        <v>3118</v>
      </c>
    </row>
    <row r="55" spans="1:41" ht="13.5" thickBot="1" x14ac:dyDescent="0.25">
      <c r="B55" t="str">
        <f t="shared" si="10"/>
        <v>SARIÑENA</v>
      </c>
      <c r="C55" t="s">
        <v>64</v>
      </c>
      <c r="D55" t="s">
        <v>144</v>
      </c>
      <c r="E55">
        <f t="shared" si="11"/>
        <v>49</v>
      </c>
      <c r="F55">
        <v>49</v>
      </c>
      <c r="G55">
        <v>0</v>
      </c>
      <c r="H55" s="38">
        <f t="shared" si="12"/>
        <v>686.56298164494888</v>
      </c>
      <c r="I55" s="38">
        <f t="shared" si="13"/>
        <v>769.35154655361907</v>
      </c>
      <c r="J55" s="38">
        <f t="shared" si="14"/>
        <v>0</v>
      </c>
      <c r="K55" s="75">
        <v>104</v>
      </c>
      <c r="L55" s="75">
        <v>104</v>
      </c>
      <c r="M55" s="75">
        <v>0</v>
      </c>
      <c r="N55" s="75">
        <f t="shared" si="31"/>
        <v>185.71428571428572</v>
      </c>
      <c r="O55" s="79">
        <f t="shared" si="19"/>
        <v>1462.1116265991845</v>
      </c>
      <c r="P55" s="88">
        <f t="shared" si="20"/>
        <v>1635.2201257861636</v>
      </c>
      <c r="Q55" s="38">
        <f t="shared" si="21"/>
        <v>0</v>
      </c>
      <c r="R55" s="75">
        <f t="shared" si="22"/>
        <v>56</v>
      </c>
      <c r="S55" s="84">
        <v>56</v>
      </c>
      <c r="T55" s="84">
        <v>0</v>
      </c>
      <c r="U55" s="46">
        <f t="shared" si="23"/>
        <v>787.29087586109938</v>
      </c>
      <c r="V55" s="91">
        <f t="shared" si="24"/>
        <v>876.506495539208</v>
      </c>
      <c r="W55" s="60">
        <f t="shared" si="25"/>
        <v>0</v>
      </c>
      <c r="X55">
        <v>46</v>
      </c>
      <c r="Y55" s="62">
        <v>46</v>
      </c>
      <c r="Z55" s="62">
        <v>0</v>
      </c>
      <c r="AA55" s="46">
        <f t="shared" si="26"/>
        <v>648.52671648103762</v>
      </c>
      <c r="AB55" s="38">
        <f t="shared" si="27"/>
        <v>722.3618090452261</v>
      </c>
      <c r="AC55" s="38">
        <f t="shared" si="28"/>
        <v>0</v>
      </c>
      <c r="AD55" s="9">
        <v>36</v>
      </c>
      <c r="AE55" s="46">
        <v>503.07434320849637</v>
      </c>
      <c r="AF55" s="9">
        <v>6410</v>
      </c>
      <c r="AG55" s="9">
        <v>746</v>
      </c>
      <c r="AH55">
        <v>6368</v>
      </c>
      <c r="AI55">
        <v>725</v>
      </c>
      <c r="AJ55">
        <v>6389</v>
      </c>
      <c r="AK55">
        <v>724</v>
      </c>
      <c r="AL55">
        <v>6360</v>
      </c>
      <c r="AM55">
        <v>753</v>
      </c>
      <c r="AN55">
        <v>6369</v>
      </c>
      <c r="AO55">
        <v>768</v>
      </c>
    </row>
    <row r="56" spans="1:41" s="2" customFormat="1" ht="13.5" thickBot="1" x14ac:dyDescent="0.25">
      <c r="A56" s="2" t="s">
        <v>65</v>
      </c>
      <c r="B56" s="2" t="str">
        <f t="shared" si="10"/>
        <v/>
      </c>
      <c r="D56" s="2" t="s">
        <v>144</v>
      </c>
      <c r="E56" s="2">
        <f>SUM(E42:E55)</f>
        <v>281</v>
      </c>
      <c r="F56" s="2">
        <v>279</v>
      </c>
      <c r="G56" s="2">
        <v>2</v>
      </c>
      <c r="H56" s="37">
        <f t="shared" si="12"/>
        <v>261.61924623864144</v>
      </c>
      <c r="I56" s="37">
        <f t="shared" si="13"/>
        <v>297.40014710114804</v>
      </c>
      <c r="J56" s="37">
        <f t="shared" si="14"/>
        <v>14.711290915777861</v>
      </c>
      <c r="K56" s="85">
        <v>447</v>
      </c>
      <c r="L56" s="85">
        <v>443</v>
      </c>
      <c r="M56" s="85">
        <v>4</v>
      </c>
      <c r="N56" s="96">
        <f t="shared" si="31"/>
        <v>161.37184115523465</v>
      </c>
      <c r="O56" s="80">
        <f t="shared" si="19"/>
        <v>415.96099086188605</v>
      </c>
      <c r="P56" s="89">
        <f t="shared" si="20"/>
        <v>471.88904748716419</v>
      </c>
      <c r="Q56" s="38">
        <f t="shared" si="21"/>
        <v>29.446407538280329</v>
      </c>
      <c r="R56" s="75">
        <f t="shared" si="22"/>
        <v>277</v>
      </c>
      <c r="S56" s="86">
        <v>273</v>
      </c>
      <c r="T56" s="86">
        <v>4</v>
      </c>
      <c r="U56" s="49">
        <f t="shared" si="23"/>
        <v>259.06978049213905</v>
      </c>
      <c r="V56" s="92">
        <f t="shared" si="24"/>
        <v>292.13483146067415</v>
      </c>
      <c r="W56" s="61">
        <f t="shared" si="25"/>
        <v>29.693415485116176</v>
      </c>
      <c r="X56" s="2">
        <v>269</v>
      </c>
      <c r="Y56" s="63">
        <v>269</v>
      </c>
      <c r="Z56" s="63">
        <v>0</v>
      </c>
      <c r="AA56" s="46">
        <f t="shared" si="26"/>
        <v>252.04729869010362</v>
      </c>
      <c r="AB56" s="37">
        <f t="shared" si="27"/>
        <v>288.50278850278852</v>
      </c>
      <c r="AC56" s="37">
        <f t="shared" si="28"/>
        <v>0</v>
      </c>
      <c r="AD56" s="33">
        <f>SUM(AD42:AD55)</f>
        <v>263</v>
      </c>
      <c r="AE56" s="49">
        <v>246.40695560927165</v>
      </c>
      <c r="AF56" s="9">
        <v>93333</v>
      </c>
      <c r="AG56" s="9">
        <v>13401</v>
      </c>
      <c r="AH56" s="2">
        <v>93240</v>
      </c>
      <c r="AI56" s="2">
        <v>13486</v>
      </c>
      <c r="AJ56" s="2">
        <v>93450</v>
      </c>
      <c r="AK56" s="2">
        <v>13471</v>
      </c>
      <c r="AL56" s="2">
        <v>93878</v>
      </c>
      <c r="AM56" s="2">
        <v>13584</v>
      </c>
      <c r="AN56" s="2">
        <v>93813</v>
      </c>
      <c r="AO56" s="2">
        <v>13595</v>
      </c>
    </row>
    <row r="57" spans="1:41" x14ac:dyDescent="0.2">
      <c r="A57" t="s">
        <v>8</v>
      </c>
      <c r="B57" s="35" t="s">
        <v>371</v>
      </c>
      <c r="C57" t="s">
        <v>66</v>
      </c>
      <c r="D57" t="s">
        <v>144</v>
      </c>
      <c r="E57">
        <f t="shared" si="11"/>
        <v>24</v>
      </c>
      <c r="F57">
        <v>24</v>
      </c>
      <c r="G57">
        <v>0</v>
      </c>
      <c r="H57" s="38">
        <f t="shared" si="12"/>
        <v>123.83900928792571</v>
      </c>
      <c r="I57" s="38">
        <f t="shared" si="13"/>
        <v>143.54925533823794</v>
      </c>
      <c r="J57" s="38">
        <f t="shared" si="14"/>
        <v>0</v>
      </c>
      <c r="K57" s="75">
        <v>68</v>
      </c>
      <c r="L57" s="75">
        <v>68</v>
      </c>
      <c r="M57" s="75">
        <v>0</v>
      </c>
      <c r="N57" s="75">
        <f t="shared" si="31"/>
        <v>188.88888888888889</v>
      </c>
      <c r="O57" s="79">
        <f t="shared" si="19"/>
        <v>350.37098103874689</v>
      </c>
      <c r="P57" s="88">
        <f t="shared" si="20"/>
        <v>406.23693171635102</v>
      </c>
      <c r="Q57" s="38">
        <f t="shared" si="21"/>
        <v>0</v>
      </c>
      <c r="R57" s="75">
        <f t="shared" si="22"/>
        <v>36</v>
      </c>
      <c r="S57" s="84">
        <v>36</v>
      </c>
      <c r="T57" s="84">
        <v>0</v>
      </c>
      <c r="U57" s="46">
        <f t="shared" si="23"/>
        <v>186.34504891557535</v>
      </c>
      <c r="V57" s="91">
        <f t="shared" si="24"/>
        <v>217.08979074956281</v>
      </c>
      <c r="W57" s="60">
        <f t="shared" si="25"/>
        <v>0</v>
      </c>
      <c r="X57">
        <v>25</v>
      </c>
      <c r="Y57" s="62">
        <v>24</v>
      </c>
      <c r="Z57" s="62">
        <v>1</v>
      </c>
      <c r="AA57" s="46">
        <f t="shared" si="26"/>
        <v>129.47330260500286</v>
      </c>
      <c r="AB57" s="38">
        <f t="shared" si="27"/>
        <v>144.97130776200544</v>
      </c>
      <c r="AC57" s="38">
        <f t="shared" si="28"/>
        <v>36.310820624546118</v>
      </c>
      <c r="AD57" s="9">
        <v>18</v>
      </c>
      <c r="AE57" s="46">
        <v>93.211123194034485</v>
      </c>
      <c r="AF57" s="9">
        <v>16546</v>
      </c>
      <c r="AG57" s="9">
        <v>2765</v>
      </c>
      <c r="AH57">
        <v>16555</v>
      </c>
      <c r="AI57">
        <v>2754</v>
      </c>
      <c r="AJ57">
        <v>16583</v>
      </c>
      <c r="AK57">
        <v>2736</v>
      </c>
      <c r="AL57">
        <v>16739</v>
      </c>
      <c r="AM57">
        <v>2669</v>
      </c>
      <c r="AN57">
        <v>16719</v>
      </c>
      <c r="AO57">
        <v>2661</v>
      </c>
    </row>
    <row r="58" spans="1:41" x14ac:dyDescent="0.2">
      <c r="B58" t="str">
        <f>MID(C58,7,50)</f>
        <v>SANTA EULALIA DEL CAMPO</v>
      </c>
      <c r="C58" t="s">
        <v>67</v>
      </c>
      <c r="E58">
        <f t="shared" si="11"/>
        <v>3</v>
      </c>
      <c r="F58">
        <v>3</v>
      </c>
      <c r="G58">
        <v>0</v>
      </c>
      <c r="H58" s="38">
        <f t="shared" si="12"/>
        <v>202.02020202020202</v>
      </c>
      <c r="I58" s="38">
        <f t="shared" si="13"/>
        <v>219.94134897360706</v>
      </c>
      <c r="J58" s="38">
        <f t="shared" si="14"/>
        <v>0</v>
      </c>
      <c r="K58" s="75">
        <v>2</v>
      </c>
      <c r="L58" s="75">
        <v>2</v>
      </c>
      <c r="M58" s="75">
        <v>0</v>
      </c>
      <c r="N58" s="75">
        <f t="shared" si="31"/>
        <v>200</v>
      </c>
      <c r="O58" s="79">
        <f t="shared" si="19"/>
        <v>133.42228152101401</v>
      </c>
      <c r="P58" s="88">
        <f t="shared" si="20"/>
        <v>145.03263234227703</v>
      </c>
      <c r="Q58" s="38">
        <f t="shared" si="21"/>
        <v>0</v>
      </c>
      <c r="R58" s="75">
        <f t="shared" si="22"/>
        <v>1</v>
      </c>
      <c r="S58" s="84">
        <v>1</v>
      </c>
      <c r="T58" s="84">
        <v>0</v>
      </c>
      <c r="U58" s="46">
        <f t="shared" si="23"/>
        <v>66.755674232309744</v>
      </c>
      <c r="V58" s="91">
        <f t="shared" si="24"/>
        <v>72.202166064981952</v>
      </c>
      <c r="W58" s="60">
        <f t="shared" si="25"/>
        <v>0</v>
      </c>
      <c r="X58" s="9">
        <v>0</v>
      </c>
      <c r="Y58" s="62">
        <v>0</v>
      </c>
      <c r="Z58" s="62">
        <v>0</v>
      </c>
      <c r="AA58" s="46">
        <f t="shared" si="26"/>
        <v>0</v>
      </c>
      <c r="AB58" s="38">
        <f t="shared" si="27"/>
        <v>0</v>
      </c>
      <c r="AC58" s="38">
        <f t="shared" si="28"/>
        <v>0</v>
      </c>
      <c r="AD58" s="32">
        <v>0</v>
      </c>
      <c r="AE58" s="48">
        <v>0</v>
      </c>
      <c r="AF58" s="9">
        <v>1466</v>
      </c>
      <c r="AG58" s="9">
        <v>99</v>
      </c>
      <c r="AH58">
        <v>1410</v>
      </c>
      <c r="AI58">
        <v>106</v>
      </c>
      <c r="AJ58">
        <v>1385</v>
      </c>
      <c r="AK58">
        <v>113</v>
      </c>
      <c r="AL58">
        <v>1379</v>
      </c>
      <c r="AM58">
        <v>120</v>
      </c>
      <c r="AN58">
        <v>1364</v>
      </c>
      <c r="AO58">
        <v>121</v>
      </c>
    </row>
    <row r="59" spans="1:41" x14ac:dyDescent="0.2">
      <c r="B59" t="str">
        <f t="shared" si="10"/>
        <v>ALBARRACIN</v>
      </c>
      <c r="C59" t="s">
        <v>68</v>
      </c>
      <c r="D59" t="s">
        <v>144</v>
      </c>
      <c r="E59">
        <f t="shared" si="11"/>
        <v>6</v>
      </c>
      <c r="F59">
        <v>6</v>
      </c>
      <c r="G59">
        <v>0</v>
      </c>
      <c r="H59" s="38">
        <f t="shared" si="12"/>
        <v>205.54984583761563</v>
      </c>
      <c r="I59" s="38">
        <f t="shared" si="13"/>
        <v>225.73363431151239</v>
      </c>
      <c r="J59" s="38">
        <f t="shared" si="14"/>
        <v>0</v>
      </c>
      <c r="K59" s="75">
        <v>14</v>
      </c>
      <c r="L59" s="75">
        <v>14</v>
      </c>
      <c r="M59" s="75">
        <v>0</v>
      </c>
      <c r="N59" s="75">
        <f t="shared" si="31"/>
        <v>280</v>
      </c>
      <c r="O59" s="79">
        <f t="shared" si="19"/>
        <v>474.41545238902069</v>
      </c>
      <c r="P59" s="88">
        <f t="shared" si="20"/>
        <v>521.41527001862198</v>
      </c>
      <c r="Q59" s="38">
        <f t="shared" si="21"/>
        <v>0</v>
      </c>
      <c r="R59" s="75">
        <f t="shared" si="22"/>
        <v>5</v>
      </c>
      <c r="S59" s="84">
        <v>5</v>
      </c>
      <c r="T59" s="84">
        <v>0</v>
      </c>
      <c r="U59" s="46">
        <f t="shared" si="23"/>
        <v>165.94756057085962</v>
      </c>
      <c r="V59" s="91">
        <f t="shared" si="24"/>
        <v>182.7485380116959</v>
      </c>
      <c r="W59" s="60">
        <f t="shared" si="25"/>
        <v>0</v>
      </c>
      <c r="X59">
        <v>4</v>
      </c>
      <c r="Y59" s="62">
        <v>4</v>
      </c>
      <c r="Z59" s="62">
        <v>0</v>
      </c>
      <c r="AA59" s="46">
        <f t="shared" si="26"/>
        <v>132.8462304882099</v>
      </c>
      <c r="AB59" s="38">
        <f t="shared" si="27"/>
        <v>146.25228519195613</v>
      </c>
      <c r="AC59" s="38">
        <f t="shared" si="28"/>
        <v>0</v>
      </c>
      <c r="AD59" s="9">
        <v>2</v>
      </c>
      <c r="AE59" s="46">
        <v>65.380843412880026</v>
      </c>
      <c r="AF59" s="9">
        <v>2781</v>
      </c>
      <c r="AG59" s="9">
        <v>278</v>
      </c>
      <c r="AH59">
        <v>2735</v>
      </c>
      <c r="AI59">
        <v>276</v>
      </c>
      <c r="AJ59">
        <v>2736</v>
      </c>
      <c r="AK59">
        <v>277</v>
      </c>
      <c r="AL59">
        <v>2685</v>
      </c>
      <c r="AM59">
        <v>266</v>
      </c>
      <c r="AN59">
        <v>2658</v>
      </c>
      <c r="AO59">
        <v>261</v>
      </c>
    </row>
    <row r="60" spans="1:41" x14ac:dyDescent="0.2">
      <c r="B60" t="str">
        <f t="shared" si="10"/>
        <v>ALFAMBRA</v>
      </c>
      <c r="C60" t="s">
        <v>69</v>
      </c>
      <c r="D60" t="s">
        <v>144</v>
      </c>
      <c r="E60">
        <f t="shared" si="11"/>
        <v>1</v>
      </c>
      <c r="F60">
        <v>1</v>
      </c>
      <c r="G60">
        <v>0</v>
      </c>
      <c r="H60" s="38">
        <f t="shared" si="12"/>
        <v>63.091482649842277</v>
      </c>
      <c r="I60" s="38">
        <f t="shared" si="13"/>
        <v>67.294751009421262</v>
      </c>
      <c r="J60" s="38">
        <f t="shared" si="14"/>
        <v>0</v>
      </c>
      <c r="K60" s="75">
        <v>2</v>
      </c>
      <c r="L60" s="75">
        <v>2</v>
      </c>
      <c r="M60" s="75">
        <v>0</v>
      </c>
      <c r="N60" s="75">
        <f t="shared" si="31"/>
        <v>20</v>
      </c>
      <c r="O60" s="79">
        <f t="shared" si="19"/>
        <v>124.68827930174564</v>
      </c>
      <c r="P60" s="88">
        <f t="shared" si="20"/>
        <v>132.10039630118891</v>
      </c>
      <c r="Q60" s="38">
        <f t="shared" si="21"/>
        <v>0</v>
      </c>
      <c r="R60" s="75">
        <f t="shared" si="22"/>
        <v>10</v>
      </c>
      <c r="S60" s="84">
        <v>10</v>
      </c>
      <c r="T60" s="84">
        <v>0</v>
      </c>
      <c r="U60" s="46">
        <f t="shared" si="23"/>
        <v>598.08612440191382</v>
      </c>
      <c r="V60" s="91">
        <f t="shared" si="24"/>
        <v>632.5110689437065</v>
      </c>
      <c r="W60" s="60">
        <f t="shared" si="25"/>
        <v>0</v>
      </c>
      <c r="X60">
        <v>3</v>
      </c>
      <c r="Y60" s="62">
        <v>3</v>
      </c>
      <c r="Z60" s="62">
        <v>0</v>
      </c>
      <c r="AA60" s="46">
        <f t="shared" si="26"/>
        <v>172.21584385763489</v>
      </c>
      <c r="AB60" s="38">
        <f t="shared" si="27"/>
        <v>183.15018315018315</v>
      </c>
      <c r="AC60" s="38">
        <f t="shared" si="28"/>
        <v>0</v>
      </c>
      <c r="AD60" s="9">
        <v>1</v>
      </c>
      <c r="AE60" s="46">
        <v>56.915196357427433</v>
      </c>
      <c r="AF60" s="9">
        <v>1669</v>
      </c>
      <c r="AG60" s="9">
        <v>88</v>
      </c>
      <c r="AH60">
        <v>1638</v>
      </c>
      <c r="AI60">
        <v>104</v>
      </c>
      <c r="AJ60">
        <v>1581</v>
      </c>
      <c r="AK60">
        <v>91</v>
      </c>
      <c r="AL60">
        <v>1514</v>
      </c>
      <c r="AM60">
        <v>90</v>
      </c>
      <c r="AN60">
        <v>1486</v>
      </c>
      <c r="AO60">
        <v>99</v>
      </c>
    </row>
    <row r="61" spans="1:41" x14ac:dyDescent="0.2">
      <c r="B61" t="str">
        <f t="shared" si="10"/>
        <v>ALIAGA</v>
      </c>
      <c r="C61" t="s">
        <v>70</v>
      </c>
      <c r="E61">
        <f t="shared" si="11"/>
        <v>0</v>
      </c>
      <c r="F61">
        <v>0</v>
      </c>
      <c r="G61">
        <v>0</v>
      </c>
      <c r="H61" s="38">
        <f t="shared" si="12"/>
        <v>0</v>
      </c>
      <c r="I61" s="38">
        <f t="shared" si="13"/>
        <v>0</v>
      </c>
      <c r="J61" s="38">
        <f t="shared" si="14"/>
        <v>0</v>
      </c>
      <c r="K61" s="75">
        <v>2</v>
      </c>
      <c r="L61" s="75">
        <v>2</v>
      </c>
      <c r="M61" s="75">
        <v>0</v>
      </c>
      <c r="N61" s="75">
        <f t="shared" si="31"/>
        <v>100</v>
      </c>
      <c r="O61" s="79">
        <f t="shared" si="19"/>
        <v>225.47914317925591</v>
      </c>
      <c r="P61" s="88">
        <f t="shared" si="20"/>
        <v>257.0694087403599</v>
      </c>
      <c r="Q61" s="38">
        <f t="shared" si="21"/>
        <v>0</v>
      </c>
      <c r="R61" s="75">
        <f t="shared" si="22"/>
        <v>2</v>
      </c>
      <c r="S61" s="84">
        <v>2</v>
      </c>
      <c r="T61" s="84">
        <v>0</v>
      </c>
      <c r="U61" s="46">
        <f t="shared" si="23"/>
        <v>221.23893805309734</v>
      </c>
      <c r="V61" s="91">
        <f t="shared" si="24"/>
        <v>250.62656641604011</v>
      </c>
      <c r="W61" s="60">
        <f t="shared" si="25"/>
        <v>0</v>
      </c>
      <c r="X61" s="9">
        <v>0</v>
      </c>
      <c r="Y61" s="62">
        <v>0</v>
      </c>
      <c r="Z61" s="62">
        <v>0</v>
      </c>
      <c r="AA61" s="46">
        <f t="shared" si="26"/>
        <v>0</v>
      </c>
      <c r="AB61" s="38">
        <f t="shared" si="27"/>
        <v>0</v>
      </c>
      <c r="AC61" s="38">
        <f t="shared" si="28"/>
        <v>0</v>
      </c>
      <c r="AD61" s="32">
        <v>0</v>
      </c>
      <c r="AE61" s="48">
        <v>0</v>
      </c>
      <c r="AF61" s="9">
        <v>854</v>
      </c>
      <c r="AG61" s="9">
        <v>105</v>
      </c>
      <c r="AH61">
        <v>832</v>
      </c>
      <c r="AI61">
        <v>105</v>
      </c>
      <c r="AJ61">
        <v>798</v>
      </c>
      <c r="AK61">
        <v>106</v>
      </c>
      <c r="AL61">
        <v>778</v>
      </c>
      <c r="AM61">
        <v>109</v>
      </c>
      <c r="AN61">
        <v>767</v>
      </c>
      <c r="AO61">
        <v>98</v>
      </c>
    </row>
    <row r="62" spans="1:41" x14ac:dyDescent="0.2">
      <c r="B62" t="str">
        <f t="shared" si="10"/>
        <v>BAGUENA</v>
      </c>
      <c r="C62" s="35" t="s">
        <v>295</v>
      </c>
      <c r="E62">
        <f t="shared" si="11"/>
        <v>0</v>
      </c>
      <c r="F62">
        <v>0</v>
      </c>
      <c r="G62">
        <v>0</v>
      </c>
      <c r="H62" s="38">
        <f t="shared" si="12"/>
        <v>0</v>
      </c>
      <c r="I62" s="38">
        <f t="shared" si="13"/>
        <v>0</v>
      </c>
      <c r="J62" s="38">
        <f t="shared" si="14"/>
        <v>0</v>
      </c>
      <c r="K62" s="75">
        <v>3</v>
      </c>
      <c r="L62" s="75">
        <v>3</v>
      </c>
      <c r="M62" s="75">
        <v>0</v>
      </c>
      <c r="O62" s="79">
        <f t="shared" si="19"/>
        <v>391.64490861618799</v>
      </c>
      <c r="P62" s="88">
        <f t="shared" si="20"/>
        <v>415.51246537396122</v>
      </c>
      <c r="Q62" s="38">
        <f t="shared" si="21"/>
        <v>0</v>
      </c>
      <c r="R62" s="75">
        <f t="shared" si="22"/>
        <v>0</v>
      </c>
      <c r="S62" s="84">
        <v>0</v>
      </c>
      <c r="T62" s="84">
        <v>0</v>
      </c>
      <c r="U62" s="46">
        <f t="shared" si="23"/>
        <v>0</v>
      </c>
      <c r="V62" s="91">
        <f t="shared" si="24"/>
        <v>0</v>
      </c>
      <c r="W62" s="60">
        <f t="shared" si="25"/>
        <v>0</v>
      </c>
      <c r="X62" s="9">
        <v>0</v>
      </c>
      <c r="Y62" s="62">
        <v>0</v>
      </c>
      <c r="Z62" s="62">
        <v>0</v>
      </c>
      <c r="AA62" s="46">
        <f t="shared" si="26"/>
        <v>0</v>
      </c>
      <c r="AB62" s="38">
        <f t="shared" si="27"/>
        <v>0</v>
      </c>
      <c r="AC62" s="38">
        <f t="shared" si="28"/>
        <v>0</v>
      </c>
      <c r="AD62" s="32">
        <v>0</v>
      </c>
      <c r="AE62" s="48">
        <v>0</v>
      </c>
      <c r="AF62" s="9">
        <v>806</v>
      </c>
      <c r="AG62" s="9">
        <v>52</v>
      </c>
      <c r="AH62">
        <v>771</v>
      </c>
      <c r="AI62">
        <v>55</v>
      </c>
      <c r="AJ62">
        <v>748</v>
      </c>
      <c r="AK62">
        <v>52</v>
      </c>
      <c r="AL62">
        <v>722</v>
      </c>
      <c r="AM62">
        <v>44</v>
      </c>
      <c r="AN62">
        <v>704</v>
      </c>
      <c r="AO62">
        <v>42</v>
      </c>
    </row>
    <row r="63" spans="1:41" x14ac:dyDescent="0.2">
      <c r="B63" t="str">
        <f t="shared" si="10"/>
        <v>CALAMOCHA</v>
      </c>
      <c r="C63" t="s">
        <v>71</v>
      </c>
      <c r="D63" t="s">
        <v>144</v>
      </c>
      <c r="E63">
        <f t="shared" si="11"/>
        <v>4</v>
      </c>
      <c r="F63">
        <v>4</v>
      </c>
      <c r="G63">
        <v>0</v>
      </c>
      <c r="H63" s="38">
        <f t="shared" si="12"/>
        <v>71.710290426676238</v>
      </c>
      <c r="I63" s="38">
        <f t="shared" si="13"/>
        <v>81.716036772216555</v>
      </c>
      <c r="J63" s="38">
        <f t="shared" si="14"/>
        <v>0</v>
      </c>
      <c r="K63" s="75">
        <v>6</v>
      </c>
      <c r="L63" s="75">
        <v>6</v>
      </c>
      <c r="M63" s="75">
        <v>0</v>
      </c>
      <c r="N63" s="75">
        <f>K63*100/R63</f>
        <v>66.666666666666671</v>
      </c>
      <c r="O63" s="79">
        <f t="shared" si="19"/>
        <v>106.81858643403952</v>
      </c>
      <c r="P63" s="88">
        <f t="shared" si="20"/>
        <v>121.580547112462</v>
      </c>
      <c r="Q63" s="38">
        <f t="shared" si="21"/>
        <v>0</v>
      </c>
      <c r="R63" s="75">
        <f t="shared" si="22"/>
        <v>9</v>
      </c>
      <c r="S63" s="84">
        <v>9</v>
      </c>
      <c r="T63" s="84">
        <v>0</v>
      </c>
      <c r="U63" s="46">
        <f t="shared" si="23"/>
        <v>160</v>
      </c>
      <c r="V63" s="91">
        <f t="shared" si="24"/>
        <v>182.03883495145632</v>
      </c>
      <c r="W63" s="60">
        <f t="shared" si="25"/>
        <v>0</v>
      </c>
      <c r="X63">
        <v>2</v>
      </c>
      <c r="Y63" s="62">
        <v>2</v>
      </c>
      <c r="Z63" s="62">
        <v>0</v>
      </c>
      <c r="AA63" s="46">
        <f t="shared" si="26"/>
        <v>35.273368606701943</v>
      </c>
      <c r="AB63" s="38">
        <f t="shared" si="27"/>
        <v>40.104271104872666</v>
      </c>
      <c r="AC63" s="38">
        <f t="shared" si="28"/>
        <v>0</v>
      </c>
      <c r="AD63" s="9">
        <v>9</v>
      </c>
      <c r="AE63" s="46">
        <v>157.86704087002281</v>
      </c>
      <c r="AF63" s="9">
        <v>5047</v>
      </c>
      <c r="AG63" s="9">
        <v>654</v>
      </c>
      <c r="AH63">
        <v>4987</v>
      </c>
      <c r="AI63">
        <v>683</v>
      </c>
      <c r="AJ63">
        <v>4944</v>
      </c>
      <c r="AK63">
        <v>681</v>
      </c>
      <c r="AL63">
        <v>4935</v>
      </c>
      <c r="AM63">
        <v>682</v>
      </c>
      <c r="AN63">
        <v>4895</v>
      </c>
      <c r="AO63">
        <v>683</v>
      </c>
    </row>
    <row r="64" spans="1:41" s="2" customFormat="1" x14ac:dyDescent="0.2">
      <c r="A64"/>
      <c r="B64" t="str">
        <f t="shared" si="10"/>
        <v>CEDRILLAS</v>
      </c>
      <c r="C64" t="s">
        <v>72</v>
      </c>
      <c r="D64" t="s">
        <v>144</v>
      </c>
      <c r="E64">
        <f t="shared" si="11"/>
        <v>0</v>
      </c>
      <c r="F64">
        <v>0</v>
      </c>
      <c r="G64">
        <v>0</v>
      </c>
      <c r="H64" s="38">
        <f t="shared" si="12"/>
        <v>0</v>
      </c>
      <c r="I64" s="38">
        <f t="shared" si="13"/>
        <v>0</v>
      </c>
      <c r="J64" s="38">
        <f t="shared" si="14"/>
        <v>0</v>
      </c>
      <c r="K64" s="75">
        <v>0</v>
      </c>
      <c r="L64" s="75">
        <v>0</v>
      </c>
      <c r="M64" s="75">
        <v>0</v>
      </c>
      <c r="N64" s="75"/>
      <c r="O64" s="79">
        <f t="shared" si="19"/>
        <v>0</v>
      </c>
      <c r="P64" s="88">
        <f t="shared" si="20"/>
        <v>0</v>
      </c>
      <c r="Q64" s="38">
        <f t="shared" si="21"/>
        <v>0</v>
      </c>
      <c r="R64" s="75">
        <f t="shared" si="22"/>
        <v>0</v>
      </c>
      <c r="S64" s="84">
        <v>0</v>
      </c>
      <c r="T64" s="84">
        <v>0</v>
      </c>
      <c r="U64" s="46">
        <f t="shared" si="23"/>
        <v>0</v>
      </c>
      <c r="V64" s="91">
        <f t="shared" si="24"/>
        <v>0</v>
      </c>
      <c r="W64" s="60">
        <f t="shared" si="25"/>
        <v>0</v>
      </c>
      <c r="X64">
        <v>1</v>
      </c>
      <c r="Y64" s="62">
        <v>1</v>
      </c>
      <c r="Z64" s="62">
        <v>0</v>
      </c>
      <c r="AA64" s="46">
        <f t="shared" si="26"/>
        <v>88.888888888888886</v>
      </c>
      <c r="AB64" s="38">
        <f t="shared" si="27"/>
        <v>99.50248756218906</v>
      </c>
      <c r="AC64" s="38">
        <f t="shared" si="28"/>
        <v>0</v>
      </c>
      <c r="AD64" s="9">
        <v>2</v>
      </c>
      <c r="AE64" s="46">
        <v>178.25311942959001</v>
      </c>
      <c r="AF64" s="9">
        <v>1007</v>
      </c>
      <c r="AG64" s="9">
        <v>115</v>
      </c>
      <c r="AH64">
        <v>1005</v>
      </c>
      <c r="AI64">
        <v>120</v>
      </c>
      <c r="AJ64">
        <v>1005</v>
      </c>
      <c r="AK64">
        <v>119</v>
      </c>
      <c r="AL64">
        <v>1018</v>
      </c>
      <c r="AM64">
        <v>122</v>
      </c>
      <c r="AN64">
        <v>1010</v>
      </c>
      <c r="AO64">
        <v>123</v>
      </c>
    </row>
    <row r="65" spans="1:41" x14ac:dyDescent="0.2">
      <c r="B65" t="str">
        <f t="shared" si="10"/>
        <v>CELLA</v>
      </c>
      <c r="C65" t="s">
        <v>73</v>
      </c>
      <c r="D65" t="s">
        <v>144</v>
      </c>
      <c r="E65">
        <f t="shared" si="11"/>
        <v>3</v>
      </c>
      <c r="F65">
        <v>3</v>
      </c>
      <c r="G65">
        <v>0</v>
      </c>
      <c r="H65" s="38">
        <f t="shared" si="12"/>
        <v>85.518814139110603</v>
      </c>
      <c r="I65" s="38">
        <f t="shared" si="13"/>
        <v>95.35918626827717</v>
      </c>
      <c r="J65" s="38">
        <f t="shared" si="14"/>
        <v>0</v>
      </c>
      <c r="K65" s="75">
        <v>6</v>
      </c>
      <c r="L65" s="75">
        <v>6</v>
      </c>
      <c r="M65" s="75">
        <v>0</v>
      </c>
      <c r="N65" s="75">
        <f>K65*100/R65</f>
        <v>100</v>
      </c>
      <c r="O65" s="79">
        <f t="shared" si="19"/>
        <v>170.55144968732233</v>
      </c>
      <c r="P65" s="88">
        <f t="shared" si="20"/>
        <v>189.81335020563114</v>
      </c>
      <c r="Q65" s="38">
        <f t="shared" si="21"/>
        <v>0</v>
      </c>
      <c r="R65" s="75">
        <f t="shared" si="22"/>
        <v>6</v>
      </c>
      <c r="S65" s="84">
        <v>6</v>
      </c>
      <c r="T65" s="84">
        <v>0</v>
      </c>
      <c r="U65" s="46">
        <f t="shared" si="23"/>
        <v>169.15703411333521</v>
      </c>
      <c r="V65" s="91">
        <f t="shared" si="24"/>
        <v>188.20577164366375</v>
      </c>
      <c r="W65" s="60">
        <f t="shared" si="25"/>
        <v>0</v>
      </c>
      <c r="X65">
        <v>1</v>
      </c>
      <c r="Y65" s="62">
        <v>1</v>
      </c>
      <c r="Z65" s="62">
        <v>0</v>
      </c>
      <c r="AA65" s="46">
        <f t="shared" si="26"/>
        <v>27.808676307007786</v>
      </c>
      <c r="AB65" s="38">
        <f t="shared" si="27"/>
        <v>30.959752321981423</v>
      </c>
      <c r="AC65" s="38">
        <f t="shared" si="28"/>
        <v>0</v>
      </c>
      <c r="AD65" s="32">
        <v>0</v>
      </c>
      <c r="AE65" s="48">
        <v>0</v>
      </c>
      <c r="AF65" s="9">
        <v>3283</v>
      </c>
      <c r="AG65" s="9">
        <v>345</v>
      </c>
      <c r="AH65">
        <v>3230</v>
      </c>
      <c r="AI65">
        <v>366</v>
      </c>
      <c r="AJ65">
        <v>3188</v>
      </c>
      <c r="AK65">
        <v>359</v>
      </c>
      <c r="AL65">
        <v>3161</v>
      </c>
      <c r="AM65">
        <v>357</v>
      </c>
      <c r="AN65">
        <v>3146</v>
      </c>
      <c r="AO65">
        <v>362</v>
      </c>
    </row>
    <row r="66" spans="1:41" x14ac:dyDescent="0.2">
      <c r="B66" t="str">
        <f t="shared" si="10"/>
        <v>MONREAL DEL CAMPO</v>
      </c>
      <c r="C66" t="s">
        <v>74</v>
      </c>
      <c r="D66" t="s">
        <v>144</v>
      </c>
      <c r="E66">
        <f t="shared" si="11"/>
        <v>4</v>
      </c>
      <c r="F66">
        <v>4</v>
      </c>
      <c r="G66">
        <v>0</v>
      </c>
      <c r="H66" s="38">
        <f t="shared" si="12"/>
        <v>91.680036672014666</v>
      </c>
      <c r="I66" s="38">
        <f t="shared" si="13"/>
        <v>103.97712503249284</v>
      </c>
      <c r="J66" s="38">
        <f t="shared" si="14"/>
        <v>0</v>
      </c>
      <c r="K66" s="75">
        <v>8</v>
      </c>
      <c r="L66" s="75">
        <v>8</v>
      </c>
      <c r="M66" s="75">
        <v>0</v>
      </c>
      <c r="N66" s="75">
        <f>K66*100/R66</f>
        <v>160</v>
      </c>
      <c r="O66" s="79">
        <f t="shared" ref="O66:O97" si="32">K66*100000/(AL66+AM66)</f>
        <v>181.11840615802581</v>
      </c>
      <c r="P66" s="88">
        <f t="shared" ref="P66:P97" si="33">L66*100000/AL66</f>
        <v>205.12820512820514</v>
      </c>
      <c r="Q66" s="38">
        <f t="shared" ref="Q66:Q97" si="34">M66*100000/AM66</f>
        <v>0</v>
      </c>
      <c r="R66" s="75">
        <f t="shared" ref="R66:R97" si="35">S66+T66</f>
        <v>5</v>
      </c>
      <c r="S66" s="84">
        <v>5</v>
      </c>
      <c r="T66" s="84">
        <v>0</v>
      </c>
      <c r="U66" s="46">
        <f t="shared" ref="U66:U97" si="36">R66*100000/(AJ66+AK66)</f>
        <v>112.76499774470004</v>
      </c>
      <c r="V66" s="91">
        <f t="shared" ref="V66:V97" si="37">S66*100000/AJ66</f>
        <v>127.1940981938438</v>
      </c>
      <c r="W66" s="60">
        <f t="shared" ref="W66:W97" si="38">T66*100000/AK66</f>
        <v>0</v>
      </c>
      <c r="X66">
        <v>6</v>
      </c>
      <c r="Y66" s="62">
        <v>6</v>
      </c>
      <c r="Z66" s="62">
        <v>0</v>
      </c>
      <c r="AA66" s="46">
        <f t="shared" ref="AA66:AA97" si="39">X66*100000/(AH66+AI66)</f>
        <v>133.60053440213761</v>
      </c>
      <c r="AB66" s="38">
        <f t="shared" ref="AB66:AB97" si="40">Y66*100000/AH66</f>
        <v>149.88758431176618</v>
      </c>
      <c r="AC66" s="38">
        <f t="shared" ref="AC66:AC97" si="41">Z66*100000/AI66</f>
        <v>0</v>
      </c>
      <c r="AD66" s="9">
        <v>9</v>
      </c>
      <c r="AE66" s="46">
        <v>196.03572206490961</v>
      </c>
      <c r="AF66" s="9">
        <v>4097</v>
      </c>
      <c r="AG66" s="9">
        <v>494</v>
      </c>
      <c r="AH66">
        <v>4003</v>
      </c>
      <c r="AI66">
        <v>488</v>
      </c>
      <c r="AJ66">
        <v>3931</v>
      </c>
      <c r="AK66">
        <v>503</v>
      </c>
      <c r="AL66">
        <v>3900</v>
      </c>
      <c r="AM66">
        <v>517</v>
      </c>
      <c r="AN66">
        <v>3847</v>
      </c>
      <c r="AO66">
        <v>516</v>
      </c>
    </row>
    <row r="67" spans="1:41" x14ac:dyDescent="0.2">
      <c r="B67" t="str">
        <f t="shared" ref="B67:B131" si="42">MID(C67,6,50)</f>
        <v>MORA DE RUBIELOS</v>
      </c>
      <c r="C67" t="s">
        <v>75</v>
      </c>
      <c r="D67" t="s">
        <v>144</v>
      </c>
      <c r="E67">
        <f t="shared" ref="E67:E130" si="43">F67+G67</f>
        <v>1</v>
      </c>
      <c r="F67">
        <v>1</v>
      </c>
      <c r="G67">
        <v>0</v>
      </c>
      <c r="H67" s="38">
        <f t="shared" ref="H67:H130" si="44">(E67/(AN67+AO67))*100000</f>
        <v>33.704078193461413</v>
      </c>
      <c r="I67" s="38">
        <f t="shared" ref="I67:I130" si="45">(F67/AN67)*100000</f>
        <v>37.778617302606726</v>
      </c>
      <c r="J67" s="38">
        <f t="shared" ref="J67:J130" si="46">(G67/AO67)*100000</f>
        <v>0</v>
      </c>
      <c r="K67" s="75">
        <v>2</v>
      </c>
      <c r="L67" s="75">
        <v>2</v>
      </c>
      <c r="M67" s="75">
        <v>0</v>
      </c>
      <c r="O67" s="79">
        <f t="shared" si="32"/>
        <v>66.711140760507007</v>
      </c>
      <c r="P67" s="88">
        <f t="shared" si="33"/>
        <v>74.654721911160877</v>
      </c>
      <c r="Q67" s="38">
        <f t="shared" si="34"/>
        <v>0</v>
      </c>
      <c r="R67" s="75">
        <f t="shared" si="35"/>
        <v>0</v>
      </c>
      <c r="S67" s="84">
        <v>0</v>
      </c>
      <c r="T67" s="84">
        <v>0</v>
      </c>
      <c r="U67" s="46">
        <f t="shared" si="36"/>
        <v>0</v>
      </c>
      <c r="V67" s="91">
        <f t="shared" si="37"/>
        <v>0</v>
      </c>
      <c r="W67" s="60">
        <f t="shared" si="38"/>
        <v>0</v>
      </c>
      <c r="X67">
        <v>2</v>
      </c>
      <c r="Y67" s="62">
        <v>2</v>
      </c>
      <c r="Z67" s="62">
        <v>0</v>
      </c>
      <c r="AA67" s="46">
        <f t="shared" si="39"/>
        <v>65.104166666666671</v>
      </c>
      <c r="AB67" s="38">
        <f t="shared" si="40"/>
        <v>73.583517292126558</v>
      </c>
      <c r="AC67" s="38">
        <f t="shared" si="41"/>
        <v>0</v>
      </c>
      <c r="AD67" s="9">
        <v>1</v>
      </c>
      <c r="AE67" s="46">
        <v>31.989763275751759</v>
      </c>
      <c r="AF67" s="9">
        <v>2785</v>
      </c>
      <c r="AG67" s="9">
        <v>341</v>
      </c>
      <c r="AH67">
        <v>2718</v>
      </c>
      <c r="AI67">
        <v>354</v>
      </c>
      <c r="AJ67">
        <v>2696</v>
      </c>
      <c r="AK67">
        <v>333</v>
      </c>
      <c r="AL67">
        <v>2679</v>
      </c>
      <c r="AM67">
        <v>319</v>
      </c>
      <c r="AN67">
        <v>2647</v>
      </c>
      <c r="AO67">
        <v>320</v>
      </c>
    </row>
    <row r="68" spans="1:41" x14ac:dyDescent="0.2">
      <c r="B68" t="str">
        <f t="shared" si="42"/>
        <v>MOSQUERUELA</v>
      </c>
      <c r="C68" t="s">
        <v>76</v>
      </c>
      <c r="D68" t="s">
        <v>144</v>
      </c>
      <c r="E68">
        <f t="shared" si="43"/>
        <v>2</v>
      </c>
      <c r="F68">
        <v>2</v>
      </c>
      <c r="G68">
        <v>0</v>
      </c>
      <c r="H68" s="38">
        <f t="shared" si="44"/>
        <v>220.26431718061676</v>
      </c>
      <c r="I68" s="38">
        <f t="shared" si="45"/>
        <v>240.09603841536614</v>
      </c>
      <c r="J68" s="38">
        <f t="shared" si="46"/>
        <v>0</v>
      </c>
      <c r="K68" s="75">
        <v>4</v>
      </c>
      <c r="L68" s="75">
        <v>4</v>
      </c>
      <c r="M68" s="75">
        <v>0</v>
      </c>
      <c r="N68" s="75">
        <f t="shared" ref="N68:N99" si="47">K68*100/R68</f>
        <v>133.33333333333334</v>
      </c>
      <c r="O68" s="79">
        <f t="shared" si="32"/>
        <v>434.78260869565219</v>
      </c>
      <c r="P68" s="88">
        <f t="shared" si="33"/>
        <v>471.14252061248527</v>
      </c>
      <c r="Q68" s="38">
        <f t="shared" si="34"/>
        <v>0</v>
      </c>
      <c r="R68" s="75">
        <f t="shared" si="35"/>
        <v>3</v>
      </c>
      <c r="S68" s="84">
        <v>3</v>
      </c>
      <c r="T68" s="84">
        <v>0</v>
      </c>
      <c r="U68" s="46">
        <f t="shared" si="36"/>
        <v>321.19914346895075</v>
      </c>
      <c r="V68" s="91">
        <f t="shared" si="37"/>
        <v>347.62456546929315</v>
      </c>
      <c r="W68" s="60">
        <f t="shared" si="38"/>
        <v>0</v>
      </c>
      <c r="X68">
        <v>2</v>
      </c>
      <c r="Y68" s="62">
        <v>2</v>
      </c>
      <c r="Z68" s="62">
        <v>0</v>
      </c>
      <c r="AA68" s="46">
        <f t="shared" si="39"/>
        <v>207.46887966804979</v>
      </c>
      <c r="AB68" s="38">
        <f t="shared" si="40"/>
        <v>224.71910112359549</v>
      </c>
      <c r="AC68" s="38">
        <f t="shared" si="41"/>
        <v>0</v>
      </c>
      <c r="AD68" s="9">
        <v>8</v>
      </c>
      <c r="AE68" s="46">
        <v>817.16036772216546</v>
      </c>
      <c r="AF68" s="9">
        <v>913</v>
      </c>
      <c r="AG68" s="9">
        <v>66</v>
      </c>
      <c r="AH68">
        <v>890</v>
      </c>
      <c r="AI68">
        <v>74</v>
      </c>
      <c r="AJ68">
        <v>863</v>
      </c>
      <c r="AK68">
        <v>71</v>
      </c>
      <c r="AL68">
        <v>849</v>
      </c>
      <c r="AM68">
        <v>71</v>
      </c>
      <c r="AN68">
        <v>833</v>
      </c>
      <c r="AO68">
        <v>75</v>
      </c>
    </row>
    <row r="69" spans="1:41" x14ac:dyDescent="0.2">
      <c r="B69" t="str">
        <f t="shared" si="42"/>
        <v>SARRION</v>
      </c>
      <c r="C69" t="s">
        <v>77</v>
      </c>
      <c r="D69" t="s">
        <v>144</v>
      </c>
      <c r="E69">
        <f t="shared" si="43"/>
        <v>2</v>
      </c>
      <c r="F69">
        <v>2</v>
      </c>
      <c r="G69">
        <v>0</v>
      </c>
      <c r="H69" s="38">
        <f t="shared" si="44"/>
        <v>88.105726872246706</v>
      </c>
      <c r="I69" s="38">
        <f t="shared" si="45"/>
        <v>102.45901639344262</v>
      </c>
      <c r="J69" s="38">
        <f t="shared" si="46"/>
        <v>0</v>
      </c>
      <c r="K69" s="75">
        <v>17</v>
      </c>
      <c r="L69" s="75">
        <v>17</v>
      </c>
      <c r="M69" s="75">
        <v>0</v>
      </c>
      <c r="N69" s="75">
        <f t="shared" si="47"/>
        <v>1700</v>
      </c>
      <c r="O69" s="79">
        <f t="shared" si="32"/>
        <v>750.88339222614843</v>
      </c>
      <c r="P69" s="88">
        <f t="shared" si="33"/>
        <v>871.34802665299844</v>
      </c>
      <c r="Q69" s="38">
        <f t="shared" si="34"/>
        <v>0</v>
      </c>
      <c r="R69" s="75">
        <f t="shared" si="35"/>
        <v>1</v>
      </c>
      <c r="S69" s="84">
        <v>1</v>
      </c>
      <c r="T69" s="84">
        <v>0</v>
      </c>
      <c r="U69" s="46">
        <f t="shared" si="36"/>
        <v>44.286979627989368</v>
      </c>
      <c r="V69" s="91">
        <f t="shared" si="37"/>
        <v>51.361068310220851</v>
      </c>
      <c r="W69" s="60">
        <f t="shared" si="38"/>
        <v>0</v>
      </c>
      <c r="X69">
        <v>2</v>
      </c>
      <c r="Y69" s="62">
        <v>2</v>
      </c>
      <c r="Z69" s="62">
        <v>0</v>
      </c>
      <c r="AA69" s="46">
        <f t="shared" si="39"/>
        <v>88.339222614840992</v>
      </c>
      <c r="AB69" s="38">
        <f t="shared" si="40"/>
        <v>102.14504596527068</v>
      </c>
      <c r="AC69" s="38">
        <f t="shared" si="41"/>
        <v>0</v>
      </c>
      <c r="AD69" s="9">
        <v>5</v>
      </c>
      <c r="AE69" s="46">
        <v>219.78021978021977</v>
      </c>
      <c r="AF69" s="9">
        <v>1978</v>
      </c>
      <c r="AG69" s="9">
        <v>297</v>
      </c>
      <c r="AH69">
        <v>1958</v>
      </c>
      <c r="AI69">
        <v>306</v>
      </c>
      <c r="AJ69">
        <v>1947</v>
      </c>
      <c r="AK69">
        <v>311</v>
      </c>
      <c r="AL69">
        <v>1951</v>
      </c>
      <c r="AM69">
        <v>313</v>
      </c>
      <c r="AN69">
        <v>1952</v>
      </c>
      <c r="AO69">
        <v>318</v>
      </c>
    </row>
    <row r="70" spans="1:41" x14ac:dyDescent="0.2">
      <c r="B70" t="str">
        <f t="shared" si="42"/>
        <v>TERUEL ENSANCHE</v>
      </c>
      <c r="C70" t="s">
        <v>78</v>
      </c>
      <c r="D70" t="s">
        <v>144</v>
      </c>
      <c r="E70">
        <f t="shared" si="43"/>
        <v>39</v>
      </c>
      <c r="F70">
        <v>39</v>
      </c>
      <c r="G70">
        <v>0</v>
      </c>
      <c r="H70" s="38">
        <f t="shared" si="44"/>
        <v>216.00664635834949</v>
      </c>
      <c r="I70" s="38">
        <f t="shared" si="45"/>
        <v>245.02104667965068</v>
      </c>
      <c r="J70" s="38">
        <f t="shared" si="46"/>
        <v>0</v>
      </c>
      <c r="K70" s="75">
        <v>57</v>
      </c>
      <c r="L70" s="75">
        <v>57</v>
      </c>
      <c r="M70" s="75">
        <v>0</v>
      </c>
      <c r="N70" s="75">
        <f t="shared" si="47"/>
        <v>114</v>
      </c>
      <c r="O70" s="79">
        <f t="shared" si="32"/>
        <v>312.75720164609055</v>
      </c>
      <c r="P70" s="88">
        <f t="shared" si="33"/>
        <v>354.10324905261848</v>
      </c>
      <c r="Q70" s="38">
        <f t="shared" si="34"/>
        <v>0</v>
      </c>
      <c r="R70" s="75">
        <f t="shared" si="35"/>
        <v>50</v>
      </c>
      <c r="S70" s="84">
        <v>50</v>
      </c>
      <c r="T70" s="84">
        <v>0</v>
      </c>
      <c r="U70" s="46">
        <f t="shared" si="36"/>
        <v>275.64915375709796</v>
      </c>
      <c r="V70" s="91">
        <f t="shared" si="37"/>
        <v>313.18509238960223</v>
      </c>
      <c r="W70" s="60">
        <f t="shared" si="38"/>
        <v>0</v>
      </c>
      <c r="X70">
        <v>34</v>
      </c>
      <c r="Y70" s="62">
        <v>34</v>
      </c>
      <c r="Z70" s="62">
        <v>0</v>
      </c>
      <c r="AA70" s="46">
        <f t="shared" si="39"/>
        <v>189.0148988214365</v>
      </c>
      <c r="AB70" s="38">
        <f t="shared" si="40"/>
        <v>214.61936624163616</v>
      </c>
      <c r="AC70" s="38">
        <f t="shared" si="41"/>
        <v>0</v>
      </c>
      <c r="AD70" s="9">
        <v>27</v>
      </c>
      <c r="AE70" s="46">
        <v>150.37593984962405</v>
      </c>
      <c r="AF70" s="9">
        <v>15799</v>
      </c>
      <c r="AG70" s="9">
        <v>2156</v>
      </c>
      <c r="AH70">
        <v>15842</v>
      </c>
      <c r="AI70">
        <v>2146</v>
      </c>
      <c r="AJ70">
        <v>15965</v>
      </c>
      <c r="AK70">
        <v>2174</v>
      </c>
      <c r="AL70">
        <v>16097</v>
      </c>
      <c r="AM70">
        <v>2128</v>
      </c>
      <c r="AN70">
        <v>15917</v>
      </c>
      <c r="AO70">
        <v>2138</v>
      </c>
    </row>
    <row r="71" spans="1:41" x14ac:dyDescent="0.2">
      <c r="B71" t="str">
        <f t="shared" si="42"/>
        <v>UTRILLAS</v>
      </c>
      <c r="C71" t="s">
        <v>79</v>
      </c>
      <c r="D71" t="s">
        <v>144</v>
      </c>
      <c r="E71">
        <f t="shared" si="43"/>
        <v>15</v>
      </c>
      <c r="F71">
        <v>15</v>
      </c>
      <c r="G71">
        <v>0</v>
      </c>
      <c r="H71" s="38">
        <f t="shared" si="44"/>
        <v>267.33202637675993</v>
      </c>
      <c r="I71" s="38">
        <f t="shared" si="45"/>
        <v>301.81086519114689</v>
      </c>
      <c r="J71" s="38">
        <f t="shared" si="46"/>
        <v>0</v>
      </c>
      <c r="K71" s="75">
        <v>26</v>
      </c>
      <c r="L71" s="75">
        <v>26</v>
      </c>
      <c r="M71" s="75">
        <v>0</v>
      </c>
      <c r="N71" s="75">
        <f t="shared" si="47"/>
        <v>236.36363636363637</v>
      </c>
      <c r="O71" s="79">
        <f t="shared" si="32"/>
        <v>459.44513164870119</v>
      </c>
      <c r="P71" s="88">
        <f t="shared" si="33"/>
        <v>518.03148037457663</v>
      </c>
      <c r="Q71" s="38">
        <f t="shared" si="34"/>
        <v>0</v>
      </c>
      <c r="R71" s="75">
        <f t="shared" si="35"/>
        <v>11</v>
      </c>
      <c r="S71" s="84">
        <v>11</v>
      </c>
      <c r="T71" s="84">
        <v>0</v>
      </c>
      <c r="U71" s="46">
        <f t="shared" si="36"/>
        <v>191.80470793374019</v>
      </c>
      <c r="V71" s="91">
        <f t="shared" si="37"/>
        <v>216.74876847290639</v>
      </c>
      <c r="W71" s="60">
        <f t="shared" si="38"/>
        <v>0</v>
      </c>
      <c r="X71">
        <v>0</v>
      </c>
      <c r="Y71" s="62">
        <v>0</v>
      </c>
      <c r="Z71" s="62">
        <v>0</v>
      </c>
      <c r="AA71" s="46">
        <f t="shared" si="39"/>
        <v>0</v>
      </c>
      <c r="AB71" s="38">
        <f t="shared" si="40"/>
        <v>0</v>
      </c>
      <c r="AC71" s="38">
        <f t="shared" si="41"/>
        <v>0</v>
      </c>
      <c r="AD71" s="9">
        <v>1</v>
      </c>
      <c r="AE71" s="46">
        <v>16.725204883759826</v>
      </c>
      <c r="AF71" s="9">
        <v>5278</v>
      </c>
      <c r="AG71" s="9">
        <v>701</v>
      </c>
      <c r="AH71">
        <v>5169</v>
      </c>
      <c r="AI71">
        <v>670</v>
      </c>
      <c r="AJ71">
        <v>5075</v>
      </c>
      <c r="AK71">
        <v>660</v>
      </c>
      <c r="AL71">
        <v>5019</v>
      </c>
      <c r="AM71">
        <v>640</v>
      </c>
      <c r="AN71">
        <v>4970</v>
      </c>
      <c r="AO71">
        <v>641</v>
      </c>
    </row>
    <row r="72" spans="1:41" ht="13.5" thickBot="1" x14ac:dyDescent="0.25">
      <c r="B72" t="str">
        <f t="shared" si="42"/>
        <v>VILLEL</v>
      </c>
      <c r="C72" t="s">
        <v>80</v>
      </c>
      <c r="D72" t="s">
        <v>144</v>
      </c>
      <c r="E72">
        <f t="shared" si="43"/>
        <v>1</v>
      </c>
      <c r="F72">
        <v>1</v>
      </c>
      <c r="G72">
        <v>0</v>
      </c>
      <c r="H72" s="38">
        <f t="shared" si="44"/>
        <v>92.081031307550646</v>
      </c>
      <c r="I72" s="38">
        <f t="shared" si="45"/>
        <v>101.31712259371835</v>
      </c>
      <c r="J72" s="38">
        <f t="shared" si="46"/>
        <v>0</v>
      </c>
      <c r="K72" s="75">
        <v>1</v>
      </c>
      <c r="L72" s="75">
        <v>1</v>
      </c>
      <c r="M72" s="75">
        <v>0</v>
      </c>
      <c r="N72" s="75">
        <f t="shared" si="47"/>
        <v>100</v>
      </c>
      <c r="O72" s="79">
        <f t="shared" si="32"/>
        <v>91.324200913242009</v>
      </c>
      <c r="P72" s="88">
        <f t="shared" si="33"/>
        <v>100.30090270812437</v>
      </c>
      <c r="Q72" s="38">
        <f t="shared" si="34"/>
        <v>0</v>
      </c>
      <c r="R72" s="75">
        <f t="shared" si="35"/>
        <v>1</v>
      </c>
      <c r="S72" s="84">
        <v>1</v>
      </c>
      <c r="T72" s="84">
        <v>0</v>
      </c>
      <c r="U72" s="46">
        <f t="shared" si="36"/>
        <v>90.497737556561091</v>
      </c>
      <c r="V72" s="91">
        <f t="shared" si="37"/>
        <v>98.328416912487711</v>
      </c>
      <c r="W72" s="60">
        <f t="shared" si="38"/>
        <v>0</v>
      </c>
      <c r="X72">
        <v>1</v>
      </c>
      <c r="Y72" s="62">
        <v>1</v>
      </c>
      <c r="Z72" s="62">
        <v>0</v>
      </c>
      <c r="AA72" s="46">
        <f t="shared" si="39"/>
        <v>86.132644272179149</v>
      </c>
      <c r="AB72" s="38">
        <f t="shared" si="40"/>
        <v>94.250706880301607</v>
      </c>
      <c r="AC72" s="38">
        <f t="shared" si="41"/>
        <v>0</v>
      </c>
      <c r="AD72" s="32">
        <v>0</v>
      </c>
      <c r="AE72" s="48">
        <v>0</v>
      </c>
      <c r="AF72" s="9">
        <v>1105</v>
      </c>
      <c r="AG72" s="9">
        <v>110</v>
      </c>
      <c r="AH72">
        <v>1061</v>
      </c>
      <c r="AI72">
        <v>100</v>
      </c>
      <c r="AJ72">
        <v>1017</v>
      </c>
      <c r="AK72">
        <v>88</v>
      </c>
      <c r="AL72">
        <v>997</v>
      </c>
      <c r="AM72">
        <v>98</v>
      </c>
      <c r="AN72">
        <v>987</v>
      </c>
      <c r="AO72">
        <v>99</v>
      </c>
    </row>
    <row r="73" spans="1:41" s="2" customFormat="1" ht="13.5" thickBot="1" x14ac:dyDescent="0.25">
      <c r="A73" s="2" t="s">
        <v>81</v>
      </c>
      <c r="B73" s="2" t="str">
        <f t="shared" si="42"/>
        <v/>
      </c>
      <c r="D73" s="2" t="s">
        <v>144</v>
      </c>
      <c r="E73" s="2">
        <f>SUM(E57:E72)</f>
        <v>105</v>
      </c>
      <c r="F73" s="2">
        <v>105</v>
      </c>
      <c r="G73" s="2">
        <v>0</v>
      </c>
      <c r="H73" s="37">
        <f t="shared" si="44"/>
        <v>144.90953504740614</v>
      </c>
      <c r="I73" s="37">
        <f t="shared" si="45"/>
        <v>164.31410597477387</v>
      </c>
      <c r="J73" s="37">
        <f t="shared" si="46"/>
        <v>0</v>
      </c>
      <c r="K73" s="85">
        <v>218</v>
      </c>
      <c r="L73" s="85">
        <v>218</v>
      </c>
      <c r="M73" s="85">
        <v>0</v>
      </c>
      <c r="N73" s="96">
        <f t="shared" si="47"/>
        <v>155.71428571428572</v>
      </c>
      <c r="O73" s="80">
        <f t="shared" si="32"/>
        <v>298.76110075649598</v>
      </c>
      <c r="P73" s="89">
        <f t="shared" si="33"/>
        <v>338.38846374741939</v>
      </c>
      <c r="Q73" s="38">
        <f t="shared" si="34"/>
        <v>0</v>
      </c>
      <c r="R73" s="75">
        <f t="shared" si="35"/>
        <v>140</v>
      </c>
      <c r="S73" s="86">
        <v>140</v>
      </c>
      <c r="T73" s="86">
        <v>0</v>
      </c>
      <c r="U73" s="49">
        <f t="shared" si="36"/>
        <v>191.42419601837673</v>
      </c>
      <c r="V73" s="92">
        <f t="shared" si="37"/>
        <v>217.18221587912259</v>
      </c>
      <c r="W73" s="61">
        <f t="shared" si="38"/>
        <v>0</v>
      </c>
      <c r="X73" s="2">
        <v>83</v>
      </c>
      <c r="Y73" s="63">
        <v>82</v>
      </c>
      <c r="Z73" s="63">
        <v>1</v>
      </c>
      <c r="AA73" s="46">
        <f t="shared" si="39"/>
        <v>112.90827223136674</v>
      </c>
      <c r="AB73" s="37">
        <f t="shared" si="40"/>
        <v>126.53539904944139</v>
      </c>
      <c r="AC73" s="37">
        <f t="shared" si="41"/>
        <v>11.485012059262662</v>
      </c>
      <c r="AD73" s="33">
        <f>SUM(AD57:AD72)</f>
        <v>83</v>
      </c>
      <c r="AE73" s="49">
        <v>112.04103671706264</v>
      </c>
      <c r="AF73" s="9">
        <v>65414</v>
      </c>
      <c r="AG73" s="9">
        <v>8666</v>
      </c>
      <c r="AH73" s="2">
        <v>64804</v>
      </c>
      <c r="AI73" s="2">
        <v>8707</v>
      </c>
      <c r="AJ73" s="2">
        <v>64462</v>
      </c>
      <c r="AK73" s="2">
        <v>8674</v>
      </c>
      <c r="AL73" s="2">
        <v>64423</v>
      </c>
      <c r="AM73" s="2">
        <v>8545</v>
      </c>
      <c r="AN73" s="2">
        <v>63902</v>
      </c>
      <c r="AO73" s="2">
        <v>8557</v>
      </c>
    </row>
    <row r="74" spans="1:41" x14ac:dyDescent="0.2">
      <c r="A74" t="s">
        <v>9</v>
      </c>
      <c r="B74" t="str">
        <f t="shared" si="42"/>
        <v>ACTUR NORTE</v>
      </c>
      <c r="C74" t="s">
        <v>82</v>
      </c>
      <c r="D74" t="s">
        <v>144</v>
      </c>
      <c r="E74">
        <f t="shared" si="43"/>
        <v>20</v>
      </c>
      <c r="F74">
        <v>20</v>
      </c>
      <c r="G74">
        <v>0</v>
      </c>
      <c r="H74" s="38">
        <f t="shared" si="44"/>
        <v>106.4565923244797</v>
      </c>
      <c r="I74" s="38">
        <f t="shared" si="45"/>
        <v>121.47716229348883</v>
      </c>
      <c r="J74" s="38">
        <f t="shared" si="46"/>
        <v>0</v>
      </c>
      <c r="K74" s="75">
        <v>50</v>
      </c>
      <c r="L74" s="75">
        <v>49</v>
      </c>
      <c r="M74" s="75">
        <v>1</v>
      </c>
      <c r="N74" s="75">
        <f t="shared" si="47"/>
        <v>227.27272727272728</v>
      </c>
      <c r="O74" s="79">
        <f t="shared" si="32"/>
        <v>263.19945254513868</v>
      </c>
      <c r="P74" s="88">
        <f t="shared" si="33"/>
        <v>295.35864978902953</v>
      </c>
      <c r="Q74" s="38">
        <f t="shared" si="34"/>
        <v>41.545492314083923</v>
      </c>
      <c r="R74" s="75">
        <f t="shared" si="35"/>
        <v>22</v>
      </c>
      <c r="S74" s="84">
        <v>22</v>
      </c>
      <c r="T74" s="84">
        <v>0</v>
      </c>
      <c r="U74" s="46">
        <f t="shared" si="36"/>
        <v>114.49388498568827</v>
      </c>
      <c r="V74" s="91">
        <f t="shared" si="37"/>
        <v>132.16388321518684</v>
      </c>
      <c r="W74" s="60">
        <f t="shared" si="38"/>
        <v>0</v>
      </c>
      <c r="X74">
        <v>19</v>
      </c>
      <c r="Y74" s="62">
        <v>19</v>
      </c>
      <c r="Z74" s="62">
        <v>0</v>
      </c>
      <c r="AA74" s="46">
        <f t="shared" si="39"/>
        <v>98.282640182081522</v>
      </c>
      <c r="AB74" s="38">
        <f t="shared" si="40"/>
        <v>114.0045601824073</v>
      </c>
      <c r="AC74" s="38">
        <f t="shared" si="41"/>
        <v>0</v>
      </c>
      <c r="AD74" s="9">
        <v>20</v>
      </c>
      <c r="AE74" s="46">
        <v>102.74324463166546</v>
      </c>
      <c r="AF74" s="9">
        <v>16641</v>
      </c>
      <c r="AG74" s="9">
        <v>2825</v>
      </c>
      <c r="AH74">
        <v>16666</v>
      </c>
      <c r="AI74">
        <v>2666</v>
      </c>
      <c r="AJ74">
        <v>16646</v>
      </c>
      <c r="AK74">
        <v>2569</v>
      </c>
      <c r="AL74">
        <v>16590</v>
      </c>
      <c r="AM74">
        <v>2407</v>
      </c>
      <c r="AN74">
        <v>16464</v>
      </c>
      <c r="AO74">
        <v>2323</v>
      </c>
    </row>
    <row r="75" spans="1:41" x14ac:dyDescent="0.2">
      <c r="B75" t="str">
        <f t="shared" si="42"/>
        <v>ACTUR OESTE (AMPARO POCH)</v>
      </c>
      <c r="C75" s="59" t="s">
        <v>83</v>
      </c>
      <c r="D75" t="s">
        <v>144</v>
      </c>
      <c r="E75">
        <f t="shared" si="43"/>
        <v>35</v>
      </c>
      <c r="F75">
        <v>35</v>
      </c>
      <c r="G75">
        <v>0</v>
      </c>
      <c r="H75" s="38">
        <f t="shared" si="44"/>
        <v>224.93573264781492</v>
      </c>
      <c r="I75" s="38">
        <f t="shared" si="45"/>
        <v>263.0787733012628</v>
      </c>
      <c r="J75" s="38">
        <f t="shared" si="46"/>
        <v>0</v>
      </c>
      <c r="K75" s="75">
        <v>61</v>
      </c>
      <c r="L75" s="75">
        <v>61</v>
      </c>
      <c r="M75" s="75">
        <v>0</v>
      </c>
      <c r="N75" s="75">
        <f t="shared" si="47"/>
        <v>103.38983050847457</v>
      </c>
      <c r="O75" s="79">
        <f t="shared" si="32"/>
        <v>390.00063934531039</v>
      </c>
      <c r="P75" s="88">
        <f t="shared" si="33"/>
        <v>456.17708644929706</v>
      </c>
      <c r="Q75" s="38">
        <f t="shared" si="34"/>
        <v>0</v>
      </c>
      <c r="R75" s="75">
        <f t="shared" si="35"/>
        <v>59</v>
      </c>
      <c r="S75" s="84">
        <v>59</v>
      </c>
      <c r="T75" s="84">
        <v>0</v>
      </c>
      <c r="U75" s="46">
        <f t="shared" si="36"/>
        <v>380.20363448898053</v>
      </c>
      <c r="V75" s="91">
        <f t="shared" si="37"/>
        <v>447.41032835368168</v>
      </c>
      <c r="W75" s="60">
        <f t="shared" si="38"/>
        <v>0</v>
      </c>
      <c r="X75">
        <v>45</v>
      </c>
      <c r="Y75" s="62">
        <v>45</v>
      </c>
      <c r="Z75" s="62">
        <v>0</v>
      </c>
      <c r="AA75" s="46">
        <f t="shared" si="39"/>
        <v>290.39752194114612</v>
      </c>
      <c r="AB75" s="38">
        <f t="shared" si="40"/>
        <v>344.9862005519779</v>
      </c>
      <c r="AC75" s="38">
        <f t="shared" si="41"/>
        <v>0</v>
      </c>
      <c r="AD75" s="9">
        <v>19</v>
      </c>
      <c r="AE75" s="46">
        <v>122.74694747722721</v>
      </c>
      <c r="AF75" s="9">
        <v>12972</v>
      </c>
      <c r="AG75" s="9">
        <v>2507</v>
      </c>
      <c r="AH75">
        <v>13044</v>
      </c>
      <c r="AI75">
        <v>2452</v>
      </c>
      <c r="AJ75">
        <v>13187</v>
      </c>
      <c r="AK75">
        <v>2331</v>
      </c>
      <c r="AL75">
        <v>13372</v>
      </c>
      <c r="AM75">
        <v>2269</v>
      </c>
      <c r="AN75">
        <v>13304</v>
      </c>
      <c r="AO75">
        <v>2256</v>
      </c>
    </row>
    <row r="76" spans="1:41" x14ac:dyDescent="0.2">
      <c r="B76" t="str">
        <f t="shared" si="42"/>
        <v>ACTUR SUR</v>
      </c>
      <c r="C76" t="s">
        <v>84</v>
      </c>
      <c r="D76" t="s">
        <v>144</v>
      </c>
      <c r="E76">
        <f t="shared" si="43"/>
        <v>42</v>
      </c>
      <c r="F76">
        <v>42</v>
      </c>
      <c r="G76">
        <v>0</v>
      </c>
      <c r="H76" s="38">
        <f t="shared" si="44"/>
        <v>277.63088313061877</v>
      </c>
      <c r="I76" s="38">
        <f t="shared" si="45"/>
        <v>312.82586027111574</v>
      </c>
      <c r="J76" s="38">
        <f t="shared" si="46"/>
        <v>0</v>
      </c>
      <c r="K76" s="75">
        <v>46</v>
      </c>
      <c r="L76" s="75">
        <v>46</v>
      </c>
      <c r="M76" s="75">
        <v>0</v>
      </c>
      <c r="N76" s="75">
        <f t="shared" si="47"/>
        <v>143.75</v>
      </c>
      <c r="O76" s="79">
        <f t="shared" si="32"/>
        <v>299.05083864256926</v>
      </c>
      <c r="P76" s="88">
        <f t="shared" si="33"/>
        <v>337.34232912877678</v>
      </c>
      <c r="Q76" s="38">
        <f t="shared" si="34"/>
        <v>0</v>
      </c>
      <c r="R76" s="75">
        <f t="shared" si="35"/>
        <v>32</v>
      </c>
      <c r="S76" s="84">
        <v>32</v>
      </c>
      <c r="T76" s="84">
        <v>0</v>
      </c>
      <c r="U76" s="46">
        <f t="shared" si="36"/>
        <v>206.85197155785391</v>
      </c>
      <c r="V76" s="91">
        <f t="shared" si="37"/>
        <v>234.38072218560023</v>
      </c>
      <c r="W76" s="60">
        <f t="shared" si="38"/>
        <v>0</v>
      </c>
      <c r="X76">
        <v>30</v>
      </c>
      <c r="Y76" s="62">
        <v>30</v>
      </c>
      <c r="Z76" s="62">
        <v>0</v>
      </c>
      <c r="AA76" s="46">
        <f t="shared" si="39"/>
        <v>193.34880123743233</v>
      </c>
      <c r="AB76" s="38">
        <f t="shared" si="40"/>
        <v>219.78021978021977</v>
      </c>
      <c r="AC76" s="38">
        <f t="shared" si="41"/>
        <v>0</v>
      </c>
      <c r="AD76" s="9">
        <v>19</v>
      </c>
      <c r="AE76" s="46">
        <v>122.79454533703871</v>
      </c>
      <c r="AF76" s="9">
        <v>13553</v>
      </c>
      <c r="AG76" s="9">
        <v>1920</v>
      </c>
      <c r="AH76">
        <v>13650</v>
      </c>
      <c r="AI76">
        <v>1866</v>
      </c>
      <c r="AJ76">
        <v>13653</v>
      </c>
      <c r="AK76">
        <v>1817</v>
      </c>
      <c r="AL76">
        <v>13636</v>
      </c>
      <c r="AM76">
        <v>1746</v>
      </c>
      <c r="AN76">
        <v>13426</v>
      </c>
      <c r="AO76">
        <v>1702</v>
      </c>
    </row>
    <row r="77" spans="1:41" s="2" customFormat="1" x14ac:dyDescent="0.2">
      <c r="A77"/>
      <c r="B77" t="str">
        <f t="shared" si="42"/>
        <v>ARRABAL</v>
      </c>
      <c r="C77" t="s">
        <v>85</v>
      </c>
      <c r="D77" t="s">
        <v>144</v>
      </c>
      <c r="E77">
        <f t="shared" si="43"/>
        <v>56</v>
      </c>
      <c r="F77">
        <v>56</v>
      </c>
      <c r="G77">
        <v>0</v>
      </c>
      <c r="H77" s="38">
        <f t="shared" si="44"/>
        <v>276.8987341772152</v>
      </c>
      <c r="I77" s="38">
        <f t="shared" si="45"/>
        <v>335.14872224549646</v>
      </c>
      <c r="J77" s="38">
        <f t="shared" si="46"/>
        <v>0</v>
      </c>
      <c r="K77" s="75">
        <v>70</v>
      </c>
      <c r="L77" s="75">
        <v>68</v>
      </c>
      <c r="M77" s="75">
        <v>2</v>
      </c>
      <c r="N77" s="75">
        <f t="shared" si="47"/>
        <v>76.086956521739125</v>
      </c>
      <c r="O77" s="79">
        <f t="shared" si="32"/>
        <v>344.75965327029155</v>
      </c>
      <c r="P77" s="88">
        <f t="shared" si="33"/>
        <v>405.77634562596967</v>
      </c>
      <c r="Q77" s="38">
        <f t="shared" si="34"/>
        <v>56.401579244218837</v>
      </c>
      <c r="R77" s="75">
        <f t="shared" si="35"/>
        <v>92</v>
      </c>
      <c r="S77" s="84">
        <v>92</v>
      </c>
      <c r="T77" s="84">
        <v>0</v>
      </c>
      <c r="U77" s="46">
        <f t="shared" si="36"/>
        <v>458.09888960812629</v>
      </c>
      <c r="V77" s="91">
        <f t="shared" si="37"/>
        <v>557.00187685415028</v>
      </c>
      <c r="W77" s="60">
        <f t="shared" si="38"/>
        <v>0</v>
      </c>
      <c r="X77">
        <v>129</v>
      </c>
      <c r="Y77" s="62">
        <v>128</v>
      </c>
      <c r="Z77" s="62">
        <v>1</v>
      </c>
      <c r="AA77" s="46">
        <f t="shared" si="39"/>
        <v>642.01463196137956</v>
      </c>
      <c r="AB77" s="38">
        <f t="shared" si="40"/>
        <v>774.77150293565762</v>
      </c>
      <c r="AC77" s="38">
        <f t="shared" si="41"/>
        <v>27.995520716685331</v>
      </c>
      <c r="AD77" s="9">
        <v>131</v>
      </c>
      <c r="AE77" s="46">
        <v>654.28029167915292</v>
      </c>
      <c r="AF77" s="9">
        <v>16467</v>
      </c>
      <c r="AG77" s="9">
        <v>3555</v>
      </c>
      <c r="AH77">
        <v>16521</v>
      </c>
      <c r="AI77">
        <v>3572</v>
      </c>
      <c r="AJ77">
        <v>16517</v>
      </c>
      <c r="AK77">
        <v>3566</v>
      </c>
      <c r="AL77">
        <v>16758</v>
      </c>
      <c r="AM77">
        <v>3546</v>
      </c>
      <c r="AN77">
        <v>16709</v>
      </c>
      <c r="AO77">
        <v>3515</v>
      </c>
    </row>
    <row r="78" spans="1:41" x14ac:dyDescent="0.2">
      <c r="B78" t="str">
        <f t="shared" si="42"/>
        <v>BUJARALOZ</v>
      </c>
      <c r="C78" t="s">
        <v>86</v>
      </c>
      <c r="D78" t="s">
        <v>144</v>
      </c>
      <c r="E78">
        <f t="shared" si="43"/>
        <v>3</v>
      </c>
      <c r="F78">
        <v>3</v>
      </c>
      <c r="G78">
        <v>0</v>
      </c>
      <c r="H78" s="38">
        <f t="shared" si="44"/>
        <v>109.01162790697674</v>
      </c>
      <c r="I78" s="38">
        <f t="shared" si="45"/>
        <v>121.45748987854252</v>
      </c>
      <c r="J78" s="38">
        <f t="shared" si="46"/>
        <v>0</v>
      </c>
      <c r="K78" s="75">
        <v>4</v>
      </c>
      <c r="L78" s="75">
        <v>4</v>
      </c>
      <c r="M78" s="75">
        <v>0</v>
      </c>
      <c r="N78" s="75">
        <f t="shared" si="47"/>
        <v>400</v>
      </c>
      <c r="O78" s="79">
        <f t="shared" si="32"/>
        <v>144.56089627755691</v>
      </c>
      <c r="P78" s="88">
        <f t="shared" si="33"/>
        <v>160.83634901487736</v>
      </c>
      <c r="Q78" s="38">
        <f t="shared" si="34"/>
        <v>0</v>
      </c>
      <c r="R78" s="75">
        <f t="shared" si="35"/>
        <v>1</v>
      </c>
      <c r="S78" s="84">
        <v>1</v>
      </c>
      <c r="T78" s="84">
        <v>0</v>
      </c>
      <c r="U78" s="46">
        <f t="shared" si="36"/>
        <v>35.625222657641608</v>
      </c>
      <c r="V78" s="91">
        <f t="shared" si="37"/>
        <v>39.51007506914263</v>
      </c>
      <c r="W78" s="60">
        <f t="shared" si="38"/>
        <v>0</v>
      </c>
      <c r="X78">
        <v>0</v>
      </c>
      <c r="Y78" s="62">
        <v>0</v>
      </c>
      <c r="Z78" s="62">
        <v>0</v>
      </c>
      <c r="AA78" s="46">
        <f t="shared" si="39"/>
        <v>0</v>
      </c>
      <c r="AB78" s="38">
        <f t="shared" si="40"/>
        <v>0</v>
      </c>
      <c r="AC78" s="38">
        <f t="shared" si="41"/>
        <v>0</v>
      </c>
      <c r="AD78" s="9">
        <v>2</v>
      </c>
      <c r="AE78" s="46">
        <v>70.621468926553675</v>
      </c>
      <c r="AF78" s="9">
        <v>2617</v>
      </c>
      <c r="AG78" s="9">
        <v>215</v>
      </c>
      <c r="AH78">
        <v>2572</v>
      </c>
      <c r="AI78">
        <v>242</v>
      </c>
      <c r="AJ78">
        <v>2531</v>
      </c>
      <c r="AK78">
        <v>276</v>
      </c>
      <c r="AL78">
        <v>2487</v>
      </c>
      <c r="AM78">
        <v>280</v>
      </c>
      <c r="AN78">
        <v>2470</v>
      </c>
      <c r="AO78">
        <v>282</v>
      </c>
    </row>
    <row r="79" spans="1:41" x14ac:dyDescent="0.2">
      <c r="B79" s="35" t="s">
        <v>392</v>
      </c>
      <c r="C79" t="s">
        <v>87</v>
      </c>
      <c r="D79" t="s">
        <v>144</v>
      </c>
      <c r="E79">
        <f t="shared" si="43"/>
        <v>48</v>
      </c>
      <c r="F79">
        <v>48</v>
      </c>
      <c r="G79">
        <v>0</v>
      </c>
      <c r="H79" s="38">
        <f t="shared" si="44"/>
        <v>144.86630047685156</v>
      </c>
      <c r="I79" s="38">
        <f t="shared" si="45"/>
        <v>170.94017094017093</v>
      </c>
      <c r="J79" s="38">
        <f t="shared" si="46"/>
        <v>0</v>
      </c>
      <c r="K79" s="75">
        <v>82</v>
      </c>
      <c r="L79" s="75">
        <v>82</v>
      </c>
      <c r="M79" s="75">
        <v>0</v>
      </c>
      <c r="N79" s="75">
        <f t="shared" si="47"/>
        <v>98.795180722891573</v>
      </c>
      <c r="O79" s="79">
        <f t="shared" si="32"/>
        <v>246.65363212513159</v>
      </c>
      <c r="P79" s="88">
        <f t="shared" si="33"/>
        <v>291.35872654917569</v>
      </c>
      <c r="Q79" s="38">
        <f t="shared" si="34"/>
        <v>0</v>
      </c>
      <c r="R79" s="75">
        <f t="shared" si="35"/>
        <v>83</v>
      </c>
      <c r="S79" s="84">
        <v>83</v>
      </c>
      <c r="T79" s="84">
        <v>0</v>
      </c>
      <c r="U79" s="46">
        <f t="shared" si="36"/>
        <v>250.07532389273877</v>
      </c>
      <c r="V79" s="91">
        <f t="shared" si="37"/>
        <v>297.6617415005021</v>
      </c>
      <c r="W79" s="60">
        <f t="shared" si="38"/>
        <v>0</v>
      </c>
      <c r="X79">
        <v>55</v>
      </c>
      <c r="Y79" s="62">
        <v>55</v>
      </c>
      <c r="Z79" s="62">
        <v>0</v>
      </c>
      <c r="AA79" s="46">
        <f t="shared" si="39"/>
        <v>165.42845971065057</v>
      </c>
      <c r="AB79" s="38">
        <f t="shared" si="40"/>
        <v>197.77769786759683</v>
      </c>
      <c r="AC79" s="38">
        <f t="shared" si="41"/>
        <v>0</v>
      </c>
      <c r="AD79" s="9">
        <v>34</v>
      </c>
      <c r="AE79" s="46">
        <v>101.7994550735052</v>
      </c>
      <c r="AF79" s="9">
        <v>27865</v>
      </c>
      <c r="AG79" s="9">
        <v>5534</v>
      </c>
      <c r="AH79">
        <v>27809</v>
      </c>
      <c r="AI79">
        <v>5438</v>
      </c>
      <c r="AJ79">
        <v>27884</v>
      </c>
      <c r="AK79">
        <v>5306</v>
      </c>
      <c r="AL79">
        <v>28144</v>
      </c>
      <c r="AM79">
        <v>5101</v>
      </c>
      <c r="AN79">
        <v>28080</v>
      </c>
      <c r="AO79">
        <v>5054</v>
      </c>
    </row>
    <row r="80" spans="1:41" x14ac:dyDescent="0.2">
      <c r="B80" t="str">
        <f t="shared" si="42"/>
        <v>LUNA</v>
      </c>
      <c r="C80" t="s">
        <v>88</v>
      </c>
      <c r="D80" t="s">
        <v>144</v>
      </c>
      <c r="E80">
        <f t="shared" si="43"/>
        <v>0</v>
      </c>
      <c r="F80">
        <v>0</v>
      </c>
      <c r="G80">
        <v>0</v>
      </c>
      <c r="H80" s="38">
        <f t="shared" si="44"/>
        <v>0</v>
      </c>
      <c r="I80" s="38">
        <f t="shared" si="45"/>
        <v>0</v>
      </c>
      <c r="J80" s="38">
        <f t="shared" si="46"/>
        <v>0</v>
      </c>
      <c r="K80" s="75">
        <v>0</v>
      </c>
      <c r="L80" s="75">
        <v>0</v>
      </c>
      <c r="M80" s="75">
        <v>0</v>
      </c>
      <c r="N80" s="75">
        <f t="shared" si="47"/>
        <v>0</v>
      </c>
      <c r="O80" s="79">
        <f t="shared" si="32"/>
        <v>0</v>
      </c>
      <c r="P80" s="88">
        <f t="shared" si="33"/>
        <v>0</v>
      </c>
      <c r="Q80" s="38">
        <f t="shared" si="34"/>
        <v>0</v>
      </c>
      <c r="R80" s="75">
        <f t="shared" si="35"/>
        <v>1</v>
      </c>
      <c r="S80" s="84">
        <v>1</v>
      </c>
      <c r="T80" s="84">
        <v>0</v>
      </c>
      <c r="U80" s="46">
        <f t="shared" si="36"/>
        <v>72.992700729927009</v>
      </c>
      <c r="V80" s="91">
        <f t="shared" si="37"/>
        <v>77.579519006982153</v>
      </c>
      <c r="W80" s="60">
        <f t="shared" si="38"/>
        <v>0</v>
      </c>
      <c r="X80">
        <v>3</v>
      </c>
      <c r="Y80" s="62">
        <v>3</v>
      </c>
      <c r="Z80" s="62">
        <v>0</v>
      </c>
      <c r="AA80" s="46">
        <f t="shared" si="39"/>
        <v>210.08403361344537</v>
      </c>
      <c r="AB80" s="38">
        <f t="shared" si="40"/>
        <v>223.21428571428572</v>
      </c>
      <c r="AC80" s="38">
        <f t="shared" si="41"/>
        <v>0</v>
      </c>
      <c r="AD80" s="9">
        <v>8</v>
      </c>
      <c r="AE80" s="46">
        <v>545.33060668029998</v>
      </c>
      <c r="AF80" s="9">
        <v>1384</v>
      </c>
      <c r="AG80" s="9">
        <v>83</v>
      </c>
      <c r="AH80">
        <v>1344</v>
      </c>
      <c r="AI80">
        <v>84</v>
      </c>
      <c r="AJ80">
        <v>1289</v>
      </c>
      <c r="AK80">
        <v>81</v>
      </c>
      <c r="AL80">
        <v>1289</v>
      </c>
      <c r="AM80">
        <v>86</v>
      </c>
      <c r="AN80">
        <v>1302</v>
      </c>
      <c r="AO80">
        <v>90</v>
      </c>
    </row>
    <row r="81" spans="1:41" x14ac:dyDescent="0.2">
      <c r="B81" t="str">
        <f t="shared" si="42"/>
        <v>PARQUE GOYA</v>
      </c>
      <c r="C81" t="s">
        <v>89</v>
      </c>
      <c r="D81" t="s">
        <v>144</v>
      </c>
      <c r="E81">
        <f t="shared" si="43"/>
        <v>16</v>
      </c>
      <c r="F81">
        <v>16</v>
      </c>
      <c r="G81">
        <v>0</v>
      </c>
      <c r="H81" s="38">
        <f t="shared" si="44"/>
        <v>113.33050007083156</v>
      </c>
      <c r="I81" s="38">
        <f t="shared" si="45"/>
        <v>146.70823399963322</v>
      </c>
      <c r="J81" s="38">
        <f t="shared" si="46"/>
        <v>0</v>
      </c>
      <c r="K81" s="75">
        <v>57</v>
      </c>
      <c r="L81" s="75">
        <v>57</v>
      </c>
      <c r="M81" s="75">
        <v>0</v>
      </c>
      <c r="N81" s="75">
        <f t="shared" si="47"/>
        <v>123.91304347826087</v>
      </c>
      <c r="O81" s="79">
        <f t="shared" si="32"/>
        <v>402.03131612357174</v>
      </c>
      <c r="P81" s="88">
        <f t="shared" si="33"/>
        <v>522.07363986078042</v>
      </c>
      <c r="Q81" s="38">
        <f t="shared" si="34"/>
        <v>0</v>
      </c>
      <c r="R81" s="75">
        <f t="shared" si="35"/>
        <v>46</v>
      </c>
      <c r="S81" s="84">
        <v>46</v>
      </c>
      <c r="T81" s="84">
        <v>0</v>
      </c>
      <c r="U81" s="46">
        <f t="shared" si="36"/>
        <v>329.89099254159493</v>
      </c>
      <c r="V81" s="91">
        <f t="shared" si="37"/>
        <v>431.2769548096756</v>
      </c>
      <c r="W81" s="60">
        <f t="shared" si="38"/>
        <v>0</v>
      </c>
      <c r="X81">
        <v>42</v>
      </c>
      <c r="Y81" s="62">
        <v>42</v>
      </c>
      <c r="Z81" s="62">
        <v>0</v>
      </c>
      <c r="AA81" s="46">
        <f t="shared" si="39"/>
        <v>306.03322646458759</v>
      </c>
      <c r="AB81" s="38">
        <f t="shared" si="40"/>
        <v>401.06951871657753</v>
      </c>
      <c r="AC81" s="38">
        <f t="shared" si="41"/>
        <v>0</v>
      </c>
      <c r="AD81" s="9">
        <v>32</v>
      </c>
      <c r="AE81" s="46">
        <v>237.84748030325554</v>
      </c>
      <c r="AF81" s="9">
        <v>10293</v>
      </c>
      <c r="AG81" s="9">
        <v>3161</v>
      </c>
      <c r="AH81">
        <v>10472</v>
      </c>
      <c r="AI81">
        <v>3252</v>
      </c>
      <c r="AJ81">
        <v>10666</v>
      </c>
      <c r="AK81">
        <v>3278</v>
      </c>
      <c r="AL81">
        <v>10918</v>
      </c>
      <c r="AM81">
        <v>3260</v>
      </c>
      <c r="AN81">
        <v>10906</v>
      </c>
      <c r="AO81">
        <v>3212</v>
      </c>
    </row>
    <row r="82" spans="1:41" x14ac:dyDescent="0.2">
      <c r="B82" s="35" t="s">
        <v>395</v>
      </c>
      <c r="C82" t="s">
        <v>90</v>
      </c>
      <c r="D82" t="s">
        <v>144</v>
      </c>
      <c r="E82">
        <f t="shared" si="43"/>
        <v>29</v>
      </c>
      <c r="F82">
        <v>29</v>
      </c>
      <c r="G82">
        <v>0</v>
      </c>
      <c r="H82" s="38">
        <f t="shared" si="44"/>
        <v>123.0168830067023</v>
      </c>
      <c r="I82" s="38">
        <f t="shared" si="45"/>
        <v>145.27602444644825</v>
      </c>
      <c r="J82" s="38">
        <f t="shared" si="46"/>
        <v>0</v>
      </c>
      <c r="K82" s="75">
        <v>54</v>
      </c>
      <c r="L82" s="75">
        <v>54</v>
      </c>
      <c r="M82" s="75">
        <v>0</v>
      </c>
      <c r="N82" s="75">
        <f t="shared" si="47"/>
        <v>125.58139534883721</v>
      </c>
      <c r="O82" s="79">
        <f t="shared" si="32"/>
        <v>227.96352583586625</v>
      </c>
      <c r="P82" s="88">
        <f t="shared" si="33"/>
        <v>270.20265198899176</v>
      </c>
      <c r="Q82" s="38">
        <f t="shared" si="34"/>
        <v>0</v>
      </c>
      <c r="R82" s="75">
        <f t="shared" si="35"/>
        <v>43</v>
      </c>
      <c r="S82" s="84">
        <v>41</v>
      </c>
      <c r="T82" s="84">
        <v>2</v>
      </c>
      <c r="U82" s="46">
        <f t="shared" si="36"/>
        <v>181.41928951143365</v>
      </c>
      <c r="V82" s="91">
        <f t="shared" si="37"/>
        <v>206.63239592782986</v>
      </c>
      <c r="W82" s="60">
        <f t="shared" si="38"/>
        <v>51.813471502590673</v>
      </c>
      <c r="X82">
        <v>23</v>
      </c>
      <c r="Y82" s="62">
        <v>23</v>
      </c>
      <c r="Z82" s="62">
        <v>0</v>
      </c>
      <c r="AA82" s="46">
        <f t="shared" si="39"/>
        <v>96.960499135786861</v>
      </c>
      <c r="AB82" s="38">
        <f t="shared" si="40"/>
        <v>116.81649652089999</v>
      </c>
      <c r="AC82" s="38">
        <f t="shared" si="41"/>
        <v>0</v>
      </c>
      <c r="AD82" s="9">
        <v>36</v>
      </c>
      <c r="AE82" s="46">
        <v>151.3050056739377</v>
      </c>
      <c r="AF82" s="9">
        <v>19654</v>
      </c>
      <c r="AG82" s="9">
        <v>4139</v>
      </c>
      <c r="AH82">
        <v>19689</v>
      </c>
      <c r="AI82">
        <v>4032</v>
      </c>
      <c r="AJ82">
        <v>19842</v>
      </c>
      <c r="AK82">
        <v>3860</v>
      </c>
      <c r="AL82">
        <v>19985</v>
      </c>
      <c r="AM82">
        <v>3703</v>
      </c>
      <c r="AN82">
        <v>19962</v>
      </c>
      <c r="AO82">
        <v>3612</v>
      </c>
    </row>
    <row r="83" spans="1:41" x14ac:dyDescent="0.2">
      <c r="B83" t="str">
        <f t="shared" si="42"/>
        <v>SANTA ISABEL</v>
      </c>
      <c r="C83" t="s">
        <v>91</v>
      </c>
      <c r="D83" t="s">
        <v>144</v>
      </c>
      <c r="E83">
        <f t="shared" si="43"/>
        <v>49</v>
      </c>
      <c r="F83">
        <v>48</v>
      </c>
      <c r="G83">
        <v>1</v>
      </c>
      <c r="H83" s="38">
        <f t="shared" si="44"/>
        <v>221.739523938818</v>
      </c>
      <c r="I83" s="38">
        <f t="shared" si="45"/>
        <v>261.39519686325764</v>
      </c>
      <c r="J83" s="38">
        <f t="shared" si="46"/>
        <v>26.773761713520752</v>
      </c>
      <c r="K83" s="75">
        <v>38</v>
      </c>
      <c r="L83" s="75">
        <v>38</v>
      </c>
      <c r="M83" s="75">
        <v>0</v>
      </c>
      <c r="N83" s="75">
        <f t="shared" si="47"/>
        <v>292.30769230769232</v>
      </c>
      <c r="O83" s="79">
        <f t="shared" si="32"/>
        <v>171.7358882812853</v>
      </c>
      <c r="P83" s="88">
        <f t="shared" si="33"/>
        <v>207.37830168085571</v>
      </c>
      <c r="Q83" s="38">
        <f t="shared" si="34"/>
        <v>0</v>
      </c>
      <c r="R83" s="75">
        <f t="shared" si="35"/>
        <v>13</v>
      </c>
      <c r="S83" s="84">
        <v>13</v>
      </c>
      <c r="T83" s="84">
        <v>0</v>
      </c>
      <c r="U83" s="46">
        <f t="shared" si="36"/>
        <v>58.890147225368061</v>
      </c>
      <c r="V83" s="91">
        <f t="shared" si="37"/>
        <v>71.625344352617077</v>
      </c>
      <c r="W83" s="60">
        <f t="shared" si="38"/>
        <v>0</v>
      </c>
      <c r="X83">
        <v>8</v>
      </c>
      <c r="Y83" s="62">
        <v>8</v>
      </c>
      <c r="Z83" s="62">
        <v>0</v>
      </c>
      <c r="AA83" s="46">
        <f t="shared" si="39"/>
        <v>36.235166228825072</v>
      </c>
      <c r="AB83" s="38">
        <f t="shared" si="40"/>
        <v>44.372954684120032</v>
      </c>
      <c r="AC83" s="38">
        <f t="shared" si="41"/>
        <v>0</v>
      </c>
      <c r="AD83" s="9">
        <v>18</v>
      </c>
      <c r="AE83" s="46">
        <v>82.139271698457605</v>
      </c>
      <c r="AF83" s="9">
        <v>17845</v>
      </c>
      <c r="AG83" s="9">
        <v>4069</v>
      </c>
      <c r="AH83">
        <v>18029</v>
      </c>
      <c r="AI83">
        <v>4049</v>
      </c>
      <c r="AJ83">
        <v>18150</v>
      </c>
      <c r="AK83">
        <v>3925</v>
      </c>
      <c r="AL83">
        <v>18324</v>
      </c>
      <c r="AM83">
        <v>3803</v>
      </c>
      <c r="AN83">
        <v>18363</v>
      </c>
      <c r="AO83">
        <v>3735</v>
      </c>
    </row>
    <row r="84" spans="1:41" x14ac:dyDescent="0.2">
      <c r="B84" t="str">
        <f t="shared" si="42"/>
        <v>VILLAMAYOR</v>
      </c>
      <c r="C84" t="s">
        <v>92</v>
      </c>
      <c r="D84" t="s">
        <v>144</v>
      </c>
      <c r="E84">
        <f t="shared" si="43"/>
        <v>6</v>
      </c>
      <c r="F84">
        <v>6</v>
      </c>
      <c r="G84">
        <v>0</v>
      </c>
      <c r="H84" s="38">
        <f t="shared" si="44"/>
        <v>137.20557969357421</v>
      </c>
      <c r="I84" s="38">
        <f t="shared" si="45"/>
        <v>153.45268542199489</v>
      </c>
      <c r="J84" s="38">
        <f t="shared" si="46"/>
        <v>0</v>
      </c>
      <c r="K84" s="75">
        <v>3</v>
      </c>
      <c r="L84" s="75">
        <v>3</v>
      </c>
      <c r="M84" s="75">
        <v>0</v>
      </c>
      <c r="N84" s="75">
        <f t="shared" si="47"/>
        <v>50</v>
      </c>
      <c r="O84" s="79">
        <f t="shared" si="32"/>
        <v>68.352699931647294</v>
      </c>
      <c r="P84" s="88">
        <f t="shared" si="33"/>
        <v>76.355306693815223</v>
      </c>
      <c r="Q84" s="38">
        <f t="shared" si="34"/>
        <v>0</v>
      </c>
      <c r="R84" s="75">
        <f t="shared" si="35"/>
        <v>6</v>
      </c>
      <c r="S84" s="84">
        <v>6</v>
      </c>
      <c r="T84" s="84">
        <v>0</v>
      </c>
      <c r="U84" s="46">
        <f t="shared" si="36"/>
        <v>135.71590137977833</v>
      </c>
      <c r="V84" s="91">
        <f t="shared" si="37"/>
        <v>151.93719929095974</v>
      </c>
      <c r="W84" s="60">
        <f t="shared" si="38"/>
        <v>0</v>
      </c>
      <c r="X84">
        <v>1</v>
      </c>
      <c r="Y84" s="62">
        <v>1</v>
      </c>
      <c r="Z84" s="62">
        <v>0</v>
      </c>
      <c r="AA84" s="46">
        <f t="shared" si="39"/>
        <v>22.361359570661897</v>
      </c>
      <c r="AB84" s="38">
        <f t="shared" si="40"/>
        <v>25.106703489831784</v>
      </c>
      <c r="AC84" s="38">
        <f t="shared" si="41"/>
        <v>0</v>
      </c>
      <c r="AD84" s="9">
        <v>7</v>
      </c>
      <c r="AE84" s="46">
        <v>153.60983102918587</v>
      </c>
      <c r="AF84" s="9">
        <v>4044</v>
      </c>
      <c r="AG84" s="9">
        <v>513</v>
      </c>
      <c r="AH84">
        <v>3983</v>
      </c>
      <c r="AI84">
        <v>489</v>
      </c>
      <c r="AJ84">
        <v>3949</v>
      </c>
      <c r="AK84">
        <v>472</v>
      </c>
      <c r="AL84">
        <v>3929</v>
      </c>
      <c r="AM84">
        <v>460</v>
      </c>
      <c r="AN84">
        <v>3910</v>
      </c>
      <c r="AO84">
        <v>463</v>
      </c>
    </row>
    <row r="85" spans="1:41" x14ac:dyDescent="0.2">
      <c r="B85" t="str">
        <f t="shared" si="42"/>
        <v>ZUERA</v>
      </c>
      <c r="C85" t="s">
        <v>93</v>
      </c>
      <c r="D85" t="s">
        <v>144</v>
      </c>
      <c r="E85">
        <f t="shared" si="43"/>
        <v>29</v>
      </c>
      <c r="F85">
        <v>29</v>
      </c>
      <c r="G85">
        <v>0</v>
      </c>
      <c r="H85" s="38">
        <f t="shared" si="44"/>
        <v>181.19337706966573</v>
      </c>
      <c r="I85" s="38">
        <f t="shared" si="45"/>
        <v>214.7193839774915</v>
      </c>
      <c r="J85" s="38">
        <f t="shared" si="46"/>
        <v>0</v>
      </c>
      <c r="K85" s="75">
        <v>54</v>
      </c>
      <c r="L85" s="75">
        <v>54</v>
      </c>
      <c r="M85" s="75">
        <v>0</v>
      </c>
      <c r="N85" s="75">
        <f t="shared" si="47"/>
        <v>110.20408163265306</v>
      </c>
      <c r="O85" s="79">
        <f t="shared" si="32"/>
        <v>339.0894819466248</v>
      </c>
      <c r="P85" s="88">
        <f t="shared" si="33"/>
        <v>402.4144869215292</v>
      </c>
      <c r="Q85" s="38">
        <f t="shared" si="34"/>
        <v>0</v>
      </c>
      <c r="R85" s="75">
        <f t="shared" si="35"/>
        <v>49</v>
      </c>
      <c r="S85" s="84">
        <v>49</v>
      </c>
      <c r="T85" s="84">
        <v>0</v>
      </c>
      <c r="U85" s="46">
        <f t="shared" si="36"/>
        <v>315.09227702398562</v>
      </c>
      <c r="V85" s="91">
        <f t="shared" si="37"/>
        <v>374.30295622947062</v>
      </c>
      <c r="W85" s="60">
        <f t="shared" si="38"/>
        <v>0</v>
      </c>
      <c r="X85">
        <v>34</v>
      </c>
      <c r="Y85" s="62">
        <v>34</v>
      </c>
      <c r="Z85" s="62">
        <v>0</v>
      </c>
      <c r="AA85" s="46">
        <f t="shared" si="39"/>
        <v>222.62964903090622</v>
      </c>
      <c r="AB85" s="38">
        <f t="shared" si="40"/>
        <v>264.48852586542199</v>
      </c>
      <c r="AC85" s="38">
        <f t="shared" si="41"/>
        <v>0</v>
      </c>
      <c r="AD85" s="9">
        <v>44</v>
      </c>
      <c r="AE85" s="46">
        <v>293.86228544713816</v>
      </c>
      <c r="AF85" s="9">
        <v>12595</v>
      </c>
      <c r="AG85" s="9">
        <v>2378</v>
      </c>
      <c r="AH85">
        <v>12855</v>
      </c>
      <c r="AI85">
        <v>2417</v>
      </c>
      <c r="AJ85">
        <v>13091</v>
      </c>
      <c r="AK85">
        <v>2460</v>
      </c>
      <c r="AL85">
        <v>13419</v>
      </c>
      <c r="AM85">
        <v>2506</v>
      </c>
      <c r="AN85">
        <v>13506</v>
      </c>
      <c r="AO85">
        <v>2499</v>
      </c>
    </row>
    <row r="86" spans="1:41" ht="13.5" thickBot="1" x14ac:dyDescent="0.25">
      <c r="B86" t="str">
        <f>MID(C86,5,50)</f>
        <v>ALFAJARIN</v>
      </c>
      <c r="C86" t="s">
        <v>94</v>
      </c>
      <c r="D86" t="s">
        <v>144</v>
      </c>
      <c r="E86">
        <f t="shared" si="43"/>
        <v>7</v>
      </c>
      <c r="F86">
        <v>7</v>
      </c>
      <c r="G86">
        <v>0</v>
      </c>
      <c r="H86" s="38">
        <f t="shared" si="44"/>
        <v>70.621468926553675</v>
      </c>
      <c r="I86" s="38">
        <f t="shared" si="45"/>
        <v>87.140545250840276</v>
      </c>
      <c r="J86" s="38">
        <f t="shared" si="46"/>
        <v>0</v>
      </c>
      <c r="K86" s="75">
        <v>15</v>
      </c>
      <c r="L86" s="75">
        <v>15</v>
      </c>
      <c r="M86" s="75">
        <v>0</v>
      </c>
      <c r="N86" s="75">
        <f t="shared" si="47"/>
        <v>500</v>
      </c>
      <c r="O86" s="79">
        <f t="shared" si="32"/>
        <v>151.80649731808521</v>
      </c>
      <c r="P86" s="88">
        <f t="shared" si="33"/>
        <v>187.82870022539444</v>
      </c>
      <c r="Q86" s="38">
        <f t="shared" si="34"/>
        <v>0</v>
      </c>
      <c r="R86" s="75">
        <f t="shared" si="35"/>
        <v>3</v>
      </c>
      <c r="S86" s="84">
        <v>3</v>
      </c>
      <c r="T86" s="84">
        <v>0</v>
      </c>
      <c r="U86" s="46">
        <f t="shared" si="36"/>
        <v>30.615368915195429</v>
      </c>
      <c r="V86" s="91">
        <f t="shared" si="37"/>
        <v>37.989109788527287</v>
      </c>
      <c r="W86" s="60">
        <f t="shared" si="38"/>
        <v>0</v>
      </c>
      <c r="X86">
        <v>3</v>
      </c>
      <c r="Y86" s="62">
        <v>3</v>
      </c>
      <c r="Z86" s="62">
        <v>0</v>
      </c>
      <c r="AA86" s="46">
        <f t="shared" si="39"/>
        <v>30.940594059405942</v>
      </c>
      <c r="AB86" s="38">
        <f t="shared" si="40"/>
        <v>38.486209108402825</v>
      </c>
      <c r="AC86" s="38">
        <f t="shared" si="41"/>
        <v>0</v>
      </c>
      <c r="AD86" s="9">
        <v>8</v>
      </c>
      <c r="AE86" s="46">
        <v>83.963056255247693</v>
      </c>
      <c r="AF86" s="9">
        <v>7654</v>
      </c>
      <c r="AG86" s="9">
        <v>1874</v>
      </c>
      <c r="AH86">
        <v>7795</v>
      </c>
      <c r="AI86">
        <v>1901</v>
      </c>
      <c r="AJ86">
        <v>7897</v>
      </c>
      <c r="AK86">
        <v>1902</v>
      </c>
      <c r="AL86">
        <v>7986</v>
      </c>
      <c r="AM86">
        <v>1895</v>
      </c>
      <c r="AN86">
        <v>8033</v>
      </c>
      <c r="AO86">
        <v>1879</v>
      </c>
    </row>
    <row r="87" spans="1:41" s="2" customFormat="1" ht="13.5" thickBot="1" x14ac:dyDescent="0.25">
      <c r="A87" s="2" t="s">
        <v>95</v>
      </c>
      <c r="B87" s="2" t="str">
        <f t="shared" si="42"/>
        <v/>
      </c>
      <c r="D87" s="2" t="s">
        <v>144</v>
      </c>
      <c r="E87" s="2">
        <f>SUM(E74:E86)</f>
        <v>340</v>
      </c>
      <c r="F87" s="2">
        <v>339</v>
      </c>
      <c r="G87" s="2">
        <v>1</v>
      </c>
      <c r="H87" s="37">
        <f t="shared" si="44"/>
        <v>172.53891006155578</v>
      </c>
      <c r="I87" s="37">
        <f t="shared" si="45"/>
        <v>203.68311953615526</v>
      </c>
      <c r="J87" s="37">
        <f t="shared" si="46"/>
        <v>3.2656260205081313</v>
      </c>
      <c r="K87" s="85">
        <v>534</v>
      </c>
      <c r="L87" s="85">
        <v>531</v>
      </c>
      <c r="M87" s="85">
        <v>3</v>
      </c>
      <c r="N87" s="96">
        <f t="shared" si="47"/>
        <v>118.66666666666667</v>
      </c>
      <c r="O87" s="80">
        <f t="shared" si="32"/>
        <v>269.83461260541992</v>
      </c>
      <c r="P87" s="89">
        <f t="shared" si="33"/>
        <v>318.27472323285605</v>
      </c>
      <c r="Q87" s="38">
        <f t="shared" si="34"/>
        <v>9.6581031485416258</v>
      </c>
      <c r="R87" s="75">
        <f t="shared" si="35"/>
        <v>450</v>
      </c>
      <c r="S87" s="86">
        <v>448</v>
      </c>
      <c r="T87" s="86">
        <v>2</v>
      </c>
      <c r="U87" s="49">
        <f t="shared" si="36"/>
        <v>228.25838849577721</v>
      </c>
      <c r="V87" s="92">
        <f t="shared" si="37"/>
        <v>271.01910442704866</v>
      </c>
      <c r="W87" s="61">
        <f t="shared" si="38"/>
        <v>6.280815249819427</v>
      </c>
      <c r="X87" s="2">
        <v>392</v>
      </c>
      <c r="Y87" s="63">
        <v>391</v>
      </c>
      <c r="Z87" s="63">
        <v>1</v>
      </c>
      <c r="AA87" s="46">
        <f t="shared" si="39"/>
        <v>199.09695310555693</v>
      </c>
      <c r="AB87" s="37">
        <f t="shared" si="40"/>
        <v>237.79260349451738</v>
      </c>
      <c r="AC87" s="37">
        <f t="shared" si="41"/>
        <v>3.0807147258163896</v>
      </c>
      <c r="AD87" s="33">
        <f>SUM(AD74:AD86)</f>
        <v>378</v>
      </c>
      <c r="AE87" s="49">
        <v>192.50650600691597</v>
      </c>
      <c r="AF87" s="9">
        <v>163584</v>
      </c>
      <c r="AG87" s="9">
        <v>32773</v>
      </c>
      <c r="AH87" s="2">
        <v>164429</v>
      </c>
      <c r="AI87" s="2">
        <v>32460</v>
      </c>
      <c r="AJ87" s="2">
        <v>165302</v>
      </c>
      <c r="AK87" s="2">
        <v>31843</v>
      </c>
      <c r="AL87" s="2">
        <v>166837</v>
      </c>
      <c r="AM87" s="2">
        <v>31062</v>
      </c>
      <c r="AN87" s="2">
        <v>166435</v>
      </c>
      <c r="AO87" s="2">
        <v>30622</v>
      </c>
    </row>
    <row r="88" spans="1:41" x14ac:dyDescent="0.2">
      <c r="A88" t="s">
        <v>10</v>
      </c>
      <c r="B88" t="str">
        <f t="shared" si="42"/>
        <v>ALMOZARA</v>
      </c>
      <c r="C88" t="s">
        <v>96</v>
      </c>
      <c r="D88" t="s">
        <v>144</v>
      </c>
      <c r="E88">
        <f t="shared" si="43"/>
        <v>78</v>
      </c>
      <c r="F88">
        <v>77</v>
      </c>
      <c r="G88">
        <v>1</v>
      </c>
      <c r="H88" s="38">
        <f t="shared" si="44"/>
        <v>359.34764581221782</v>
      </c>
      <c r="I88" s="38">
        <f t="shared" si="45"/>
        <v>394.95281083299136</v>
      </c>
      <c r="J88" s="38">
        <f t="shared" si="46"/>
        <v>45.248868778280546</v>
      </c>
      <c r="K88" s="75">
        <v>89</v>
      </c>
      <c r="L88" s="75">
        <v>89</v>
      </c>
      <c r="M88" s="75">
        <v>0</v>
      </c>
      <c r="N88" s="75">
        <f t="shared" si="47"/>
        <v>269.69696969696969</v>
      </c>
      <c r="O88" s="79">
        <f t="shared" si="32"/>
        <v>405.04255222318301</v>
      </c>
      <c r="P88" s="88">
        <f t="shared" si="33"/>
        <v>450.79268601529657</v>
      </c>
      <c r="Q88" s="38">
        <f t="shared" si="34"/>
        <v>0</v>
      </c>
      <c r="R88" s="75">
        <f t="shared" si="35"/>
        <v>33</v>
      </c>
      <c r="S88" s="84">
        <v>33</v>
      </c>
      <c r="T88" s="84">
        <v>0</v>
      </c>
      <c r="U88" s="46">
        <f t="shared" si="36"/>
        <v>149.00437982571003</v>
      </c>
      <c r="V88" s="91">
        <f t="shared" si="37"/>
        <v>165.94589158201751</v>
      </c>
      <c r="W88" s="60">
        <f t="shared" si="38"/>
        <v>0</v>
      </c>
      <c r="X88">
        <v>21</v>
      </c>
      <c r="Y88" s="62">
        <v>21</v>
      </c>
      <c r="Z88" s="62">
        <v>0</v>
      </c>
      <c r="AA88" s="46">
        <f t="shared" si="39"/>
        <v>94.428706326723329</v>
      </c>
      <c r="AB88" s="38">
        <f t="shared" si="40"/>
        <v>105.21569216894633</v>
      </c>
      <c r="AC88" s="38">
        <f t="shared" si="41"/>
        <v>0</v>
      </c>
      <c r="AD88" s="9">
        <v>17</v>
      </c>
      <c r="AE88" s="46">
        <v>75.680007122824193</v>
      </c>
      <c r="AF88" s="9">
        <v>20194</v>
      </c>
      <c r="AG88" s="9">
        <v>2269</v>
      </c>
      <c r="AH88">
        <v>19959</v>
      </c>
      <c r="AI88">
        <v>2280</v>
      </c>
      <c r="AJ88">
        <v>19886</v>
      </c>
      <c r="AK88">
        <v>2261</v>
      </c>
      <c r="AL88">
        <v>19743</v>
      </c>
      <c r="AM88">
        <v>2230</v>
      </c>
      <c r="AN88">
        <v>19496</v>
      </c>
      <c r="AO88">
        <v>2210</v>
      </c>
    </row>
    <row r="89" spans="1:41" x14ac:dyDescent="0.2">
      <c r="B89" t="str">
        <f t="shared" si="42"/>
        <v>CAMPO DE BELCHITE</v>
      </c>
      <c r="C89" t="s">
        <v>97</v>
      </c>
      <c r="D89" t="s">
        <v>144</v>
      </c>
      <c r="E89">
        <f t="shared" si="43"/>
        <v>8</v>
      </c>
      <c r="F89">
        <v>8</v>
      </c>
      <c r="G89">
        <v>0</v>
      </c>
      <c r="H89" s="38">
        <f t="shared" si="44"/>
        <v>241.32730015082959</v>
      </c>
      <c r="I89" s="38">
        <f t="shared" si="45"/>
        <v>267.11185308848081</v>
      </c>
      <c r="J89" s="38">
        <f t="shared" si="46"/>
        <v>0</v>
      </c>
      <c r="K89" s="75">
        <v>11</v>
      </c>
      <c r="L89" s="75">
        <v>10</v>
      </c>
      <c r="M89" s="75">
        <v>1</v>
      </c>
      <c r="N89" s="75">
        <f t="shared" si="47"/>
        <v>137.5</v>
      </c>
      <c r="O89" s="79">
        <f t="shared" si="32"/>
        <v>332.32628398791542</v>
      </c>
      <c r="P89" s="88">
        <f t="shared" si="33"/>
        <v>333.889816360601</v>
      </c>
      <c r="Q89" s="38">
        <f t="shared" si="34"/>
        <v>317.46031746031747</v>
      </c>
      <c r="R89" s="75">
        <f t="shared" si="35"/>
        <v>8</v>
      </c>
      <c r="S89" s="84">
        <v>7</v>
      </c>
      <c r="T89" s="84">
        <v>1</v>
      </c>
      <c r="U89" s="46">
        <f t="shared" si="36"/>
        <v>233.30417031204433</v>
      </c>
      <c r="V89" s="91">
        <f t="shared" si="37"/>
        <v>226.53721682847896</v>
      </c>
      <c r="W89" s="60">
        <f t="shared" si="38"/>
        <v>294.9852507374631</v>
      </c>
      <c r="X89">
        <v>6</v>
      </c>
      <c r="Y89" s="62">
        <v>6</v>
      </c>
      <c r="Z89" s="62">
        <v>0</v>
      </c>
      <c r="AA89" s="46">
        <f t="shared" si="39"/>
        <v>173.01038062283737</v>
      </c>
      <c r="AB89" s="38">
        <f t="shared" si="40"/>
        <v>191.44862795149967</v>
      </c>
      <c r="AC89" s="38">
        <f t="shared" si="41"/>
        <v>0</v>
      </c>
      <c r="AD89" s="9">
        <v>4</v>
      </c>
      <c r="AE89" s="46">
        <v>114.35105774728416</v>
      </c>
      <c r="AF89" s="9">
        <v>3149</v>
      </c>
      <c r="AG89" s="9">
        <v>349</v>
      </c>
      <c r="AH89">
        <v>3134</v>
      </c>
      <c r="AI89">
        <v>334</v>
      </c>
      <c r="AJ89">
        <v>3090</v>
      </c>
      <c r="AK89">
        <v>339</v>
      </c>
      <c r="AL89">
        <v>2995</v>
      </c>
      <c r="AM89">
        <v>315</v>
      </c>
      <c r="AN89">
        <v>2995</v>
      </c>
      <c r="AO89">
        <v>320</v>
      </c>
    </row>
    <row r="90" spans="1:41" x14ac:dyDescent="0.2">
      <c r="B90" t="str">
        <f t="shared" si="42"/>
        <v>CASABLANCA</v>
      </c>
      <c r="C90" t="s">
        <v>98</v>
      </c>
      <c r="D90" t="s">
        <v>144</v>
      </c>
      <c r="E90">
        <f t="shared" si="43"/>
        <v>28</v>
      </c>
      <c r="F90">
        <v>28</v>
      </c>
      <c r="G90">
        <v>0</v>
      </c>
      <c r="H90" s="38">
        <f t="shared" si="44"/>
        <v>275.2113229801455</v>
      </c>
      <c r="I90" s="38">
        <f t="shared" si="45"/>
        <v>313.93653997084874</v>
      </c>
      <c r="J90" s="38">
        <f t="shared" si="46"/>
        <v>0</v>
      </c>
      <c r="K90" s="75">
        <v>40</v>
      </c>
      <c r="L90" s="75">
        <v>40</v>
      </c>
      <c r="M90" s="75">
        <v>0</v>
      </c>
      <c r="N90" s="75">
        <f t="shared" si="47"/>
        <v>285.71428571428572</v>
      </c>
      <c r="O90" s="79">
        <f t="shared" si="32"/>
        <v>391.61934599569219</v>
      </c>
      <c r="P90" s="88">
        <f t="shared" si="33"/>
        <v>445.78178981388612</v>
      </c>
      <c r="Q90" s="38">
        <f t="shared" si="34"/>
        <v>0</v>
      </c>
      <c r="R90" s="75">
        <f t="shared" si="35"/>
        <v>14</v>
      </c>
      <c r="S90" s="84">
        <v>14</v>
      </c>
      <c r="T90" s="84">
        <v>0</v>
      </c>
      <c r="U90" s="46">
        <f t="shared" si="36"/>
        <v>138.09429867824028</v>
      </c>
      <c r="V90" s="91">
        <f t="shared" si="37"/>
        <v>157.03869882220977</v>
      </c>
      <c r="W90" s="60">
        <f t="shared" si="38"/>
        <v>0</v>
      </c>
      <c r="X90">
        <v>7</v>
      </c>
      <c r="Y90" s="62">
        <v>7</v>
      </c>
      <c r="Z90" s="62">
        <v>0</v>
      </c>
      <c r="AA90" s="46">
        <f t="shared" si="39"/>
        <v>69.20415224913495</v>
      </c>
      <c r="AB90" s="38">
        <f t="shared" si="40"/>
        <v>79.14970601537766</v>
      </c>
      <c r="AC90" s="38">
        <f t="shared" si="41"/>
        <v>0</v>
      </c>
      <c r="AD90" s="9">
        <v>16</v>
      </c>
      <c r="AE90" s="46">
        <v>159.95201439568129</v>
      </c>
      <c r="AF90" s="9">
        <v>8718</v>
      </c>
      <c r="AG90" s="9">
        <v>1285</v>
      </c>
      <c r="AH90">
        <v>8844</v>
      </c>
      <c r="AI90">
        <v>1271</v>
      </c>
      <c r="AJ90">
        <v>8915</v>
      </c>
      <c r="AK90">
        <v>1223</v>
      </c>
      <c r="AL90">
        <v>8973</v>
      </c>
      <c r="AM90">
        <v>1241</v>
      </c>
      <c r="AN90">
        <v>8919</v>
      </c>
      <c r="AO90">
        <v>1255</v>
      </c>
    </row>
    <row r="91" spans="1:41" x14ac:dyDescent="0.2">
      <c r="B91" t="str">
        <f t="shared" si="42"/>
        <v>FERNANDO EL CATOLICO</v>
      </c>
      <c r="C91" t="s">
        <v>99</v>
      </c>
      <c r="D91" t="s">
        <v>144</v>
      </c>
      <c r="E91">
        <f t="shared" si="43"/>
        <v>18</v>
      </c>
      <c r="F91">
        <v>18</v>
      </c>
      <c r="G91">
        <v>0</v>
      </c>
      <c r="H91" s="38">
        <f t="shared" si="44"/>
        <v>94.652153336488396</v>
      </c>
      <c r="I91" s="38">
        <f t="shared" si="45"/>
        <v>106.28875110717448</v>
      </c>
      <c r="J91" s="38">
        <f t="shared" si="46"/>
        <v>0</v>
      </c>
      <c r="K91" s="75">
        <v>42</v>
      </c>
      <c r="L91" s="75">
        <v>42</v>
      </c>
      <c r="M91" s="75">
        <v>0</v>
      </c>
      <c r="N91" s="75">
        <f t="shared" si="47"/>
        <v>233.33333333333334</v>
      </c>
      <c r="O91" s="79">
        <f t="shared" si="32"/>
        <v>220.88987062164722</v>
      </c>
      <c r="P91" s="88">
        <f t="shared" si="33"/>
        <v>247.84609937448366</v>
      </c>
      <c r="Q91" s="38">
        <f t="shared" si="34"/>
        <v>0</v>
      </c>
      <c r="R91" s="75">
        <f t="shared" si="35"/>
        <v>18</v>
      </c>
      <c r="S91" s="84">
        <v>18</v>
      </c>
      <c r="T91" s="84">
        <v>0</v>
      </c>
      <c r="U91" s="46">
        <f t="shared" si="36"/>
        <v>95.754867539099905</v>
      </c>
      <c r="V91" s="91">
        <f t="shared" si="37"/>
        <v>107.46268656716418</v>
      </c>
      <c r="W91" s="60">
        <f t="shared" si="38"/>
        <v>0</v>
      </c>
      <c r="X91">
        <v>18</v>
      </c>
      <c r="Y91" s="62">
        <v>17</v>
      </c>
      <c r="Z91" s="62">
        <v>1</v>
      </c>
      <c r="AA91" s="46">
        <f t="shared" si="39"/>
        <v>96.370061034371986</v>
      </c>
      <c r="AB91" s="38">
        <f t="shared" si="40"/>
        <v>102.63221444095629</v>
      </c>
      <c r="AC91" s="38">
        <f t="shared" si="41"/>
        <v>47.303689687795647</v>
      </c>
      <c r="AD91" s="9">
        <v>21</v>
      </c>
      <c r="AE91" s="46">
        <v>112.46786632390746</v>
      </c>
      <c r="AF91" s="9">
        <v>16600</v>
      </c>
      <c r="AG91" s="9">
        <v>2072</v>
      </c>
      <c r="AH91">
        <v>16564</v>
      </c>
      <c r="AI91">
        <v>2114</v>
      </c>
      <c r="AJ91">
        <v>16750</v>
      </c>
      <c r="AK91">
        <v>2048</v>
      </c>
      <c r="AL91">
        <v>16946</v>
      </c>
      <c r="AM91">
        <v>2068</v>
      </c>
      <c r="AN91">
        <v>16935</v>
      </c>
      <c r="AO91">
        <v>2082</v>
      </c>
    </row>
    <row r="92" spans="1:41" x14ac:dyDescent="0.2">
      <c r="B92" t="str">
        <f t="shared" si="42"/>
        <v>FUENTES DE EBRO</v>
      </c>
      <c r="C92" t="s">
        <v>100</v>
      </c>
      <c r="D92" t="s">
        <v>144</v>
      </c>
      <c r="E92">
        <f t="shared" si="43"/>
        <v>13</v>
      </c>
      <c r="F92">
        <v>13</v>
      </c>
      <c r="G92">
        <v>0</v>
      </c>
      <c r="H92" s="38">
        <f t="shared" si="44"/>
        <v>105.67387416680215</v>
      </c>
      <c r="I92" s="38">
        <f t="shared" si="45"/>
        <v>123.21107004075442</v>
      </c>
      <c r="J92" s="38">
        <f t="shared" si="46"/>
        <v>0</v>
      </c>
      <c r="K92" s="75">
        <v>25</v>
      </c>
      <c r="L92" s="75">
        <v>25</v>
      </c>
      <c r="M92" s="75">
        <v>0</v>
      </c>
      <c r="N92" s="75">
        <f t="shared" si="47"/>
        <v>833.33333333333337</v>
      </c>
      <c r="O92" s="79">
        <f t="shared" si="32"/>
        <v>202.88914137315371</v>
      </c>
      <c r="P92" s="88">
        <f t="shared" si="33"/>
        <v>237.23666729929778</v>
      </c>
      <c r="Q92" s="38">
        <f t="shared" si="34"/>
        <v>0</v>
      </c>
      <c r="R92" s="75">
        <f t="shared" si="35"/>
        <v>3</v>
      </c>
      <c r="S92" s="84">
        <v>3</v>
      </c>
      <c r="T92" s="84">
        <v>0</v>
      </c>
      <c r="U92" s="46">
        <f t="shared" si="36"/>
        <v>24.408103490358798</v>
      </c>
      <c r="V92" s="91">
        <f t="shared" si="37"/>
        <v>28.675205505639457</v>
      </c>
      <c r="W92" s="60">
        <f t="shared" si="38"/>
        <v>0</v>
      </c>
      <c r="X92">
        <v>7</v>
      </c>
      <c r="Y92" s="62">
        <v>7</v>
      </c>
      <c r="Z92" s="62">
        <v>0</v>
      </c>
      <c r="AA92" s="46">
        <f t="shared" si="39"/>
        <v>56.915196357427433</v>
      </c>
      <c r="AB92" s="38">
        <f t="shared" si="40"/>
        <v>67.062655681164969</v>
      </c>
      <c r="AC92" s="38">
        <f t="shared" si="41"/>
        <v>0</v>
      </c>
      <c r="AD92" s="9">
        <v>4</v>
      </c>
      <c r="AE92" s="46">
        <v>32.693093583980385</v>
      </c>
      <c r="AF92" s="9">
        <v>10402</v>
      </c>
      <c r="AG92" s="9">
        <v>1833</v>
      </c>
      <c r="AH92">
        <v>10438</v>
      </c>
      <c r="AI92">
        <v>1861</v>
      </c>
      <c r="AJ92">
        <v>10462</v>
      </c>
      <c r="AK92">
        <v>1829</v>
      </c>
      <c r="AL92">
        <v>10538</v>
      </c>
      <c r="AM92">
        <v>1784</v>
      </c>
      <c r="AN92">
        <v>10551</v>
      </c>
      <c r="AO92">
        <v>1751</v>
      </c>
    </row>
    <row r="93" spans="1:41" x14ac:dyDescent="0.2">
      <c r="B93" t="str">
        <f t="shared" si="42"/>
        <v>LAS FUENTES NORTE</v>
      </c>
      <c r="C93" t="s">
        <v>101</v>
      </c>
      <c r="D93" t="s">
        <v>144</v>
      </c>
      <c r="E93">
        <f t="shared" si="43"/>
        <v>51</v>
      </c>
      <c r="F93">
        <v>51</v>
      </c>
      <c r="G93">
        <v>0</v>
      </c>
      <c r="H93" s="38">
        <f t="shared" si="44"/>
        <v>225.27496797561727</v>
      </c>
      <c r="I93" s="38">
        <f t="shared" si="45"/>
        <v>256.55214044972081</v>
      </c>
      <c r="J93" s="38">
        <f t="shared" si="46"/>
        <v>0</v>
      </c>
      <c r="K93" s="75">
        <v>59</v>
      </c>
      <c r="L93" s="75">
        <v>59</v>
      </c>
      <c r="M93" s="75">
        <v>0</v>
      </c>
      <c r="N93" s="75">
        <f t="shared" si="47"/>
        <v>347.05882352941177</v>
      </c>
      <c r="O93" s="79">
        <f t="shared" si="32"/>
        <v>258.93092249626966</v>
      </c>
      <c r="P93" s="88">
        <f t="shared" si="33"/>
        <v>295.05901180236049</v>
      </c>
      <c r="Q93" s="38">
        <f t="shared" si="34"/>
        <v>0</v>
      </c>
      <c r="R93" s="75">
        <f t="shared" si="35"/>
        <v>17</v>
      </c>
      <c r="S93" s="84">
        <v>17</v>
      </c>
      <c r="T93" s="84">
        <v>0</v>
      </c>
      <c r="U93" s="46">
        <f t="shared" si="36"/>
        <v>75.094973054156725</v>
      </c>
      <c r="V93" s="91">
        <f t="shared" si="37"/>
        <v>85.504476410823855</v>
      </c>
      <c r="W93" s="60">
        <f t="shared" si="38"/>
        <v>0</v>
      </c>
      <c r="X93">
        <v>15</v>
      </c>
      <c r="Y93" s="62">
        <v>15</v>
      </c>
      <c r="Z93" s="62">
        <v>0</v>
      </c>
      <c r="AA93" s="46">
        <f t="shared" si="39"/>
        <v>66.815144766147</v>
      </c>
      <c r="AB93" s="38">
        <f t="shared" si="40"/>
        <v>76.289288983826665</v>
      </c>
      <c r="AC93" s="38">
        <f t="shared" si="41"/>
        <v>0</v>
      </c>
      <c r="AD93" s="9">
        <v>8</v>
      </c>
      <c r="AE93" s="46">
        <v>35.576110641704098</v>
      </c>
      <c r="AF93" s="9">
        <v>19755</v>
      </c>
      <c r="AG93" s="9">
        <v>2732</v>
      </c>
      <c r="AH93">
        <v>19662</v>
      </c>
      <c r="AI93">
        <v>2788</v>
      </c>
      <c r="AJ93">
        <v>19882</v>
      </c>
      <c r="AK93">
        <v>2756</v>
      </c>
      <c r="AL93">
        <v>19996</v>
      </c>
      <c r="AM93">
        <v>2790</v>
      </c>
      <c r="AN93">
        <v>19879</v>
      </c>
      <c r="AO93">
        <v>2760</v>
      </c>
    </row>
    <row r="94" spans="1:41" x14ac:dyDescent="0.2">
      <c r="B94" s="35" t="s">
        <v>406</v>
      </c>
      <c r="C94" t="s">
        <v>102</v>
      </c>
      <c r="D94" t="s">
        <v>144</v>
      </c>
      <c r="E94">
        <f t="shared" si="43"/>
        <v>35</v>
      </c>
      <c r="F94">
        <v>35</v>
      </c>
      <c r="G94">
        <v>0</v>
      </c>
      <c r="H94" s="38">
        <f t="shared" si="44"/>
        <v>170.08455632228592</v>
      </c>
      <c r="I94" s="38">
        <f t="shared" si="45"/>
        <v>189.78418826591476</v>
      </c>
      <c r="J94" s="38">
        <f t="shared" si="46"/>
        <v>0</v>
      </c>
      <c r="K94" s="75">
        <v>43</v>
      </c>
      <c r="L94" s="75">
        <v>43</v>
      </c>
      <c r="M94" s="75">
        <v>0</v>
      </c>
      <c r="N94" s="75">
        <f t="shared" si="47"/>
        <v>126.47058823529412</v>
      </c>
      <c r="O94" s="79">
        <f t="shared" si="32"/>
        <v>207.44886144345813</v>
      </c>
      <c r="P94" s="88">
        <f t="shared" si="33"/>
        <v>231.36938391175678</v>
      </c>
      <c r="Q94" s="38">
        <f t="shared" si="34"/>
        <v>0</v>
      </c>
      <c r="R94" s="75">
        <f t="shared" si="35"/>
        <v>34</v>
      </c>
      <c r="S94" s="84">
        <v>34</v>
      </c>
      <c r="T94" s="84">
        <v>0</v>
      </c>
      <c r="U94" s="46">
        <f t="shared" si="36"/>
        <v>165.57903964157009</v>
      </c>
      <c r="V94" s="91">
        <f t="shared" si="37"/>
        <v>184.80269594521144</v>
      </c>
      <c r="W94" s="60">
        <f t="shared" si="38"/>
        <v>0</v>
      </c>
      <c r="X94">
        <v>15</v>
      </c>
      <c r="Y94" s="62">
        <v>15</v>
      </c>
      <c r="Z94" s="62">
        <v>0</v>
      </c>
      <c r="AA94" s="46">
        <f t="shared" si="39"/>
        <v>73.017572895876938</v>
      </c>
      <c r="AB94" s="38">
        <f t="shared" si="40"/>
        <v>81.623768841486637</v>
      </c>
      <c r="AC94" s="38">
        <f t="shared" si="41"/>
        <v>0</v>
      </c>
      <c r="AD94" s="9">
        <v>16</v>
      </c>
      <c r="AE94" s="46">
        <v>78.121185488989795</v>
      </c>
      <c r="AF94" s="9">
        <v>18350</v>
      </c>
      <c r="AG94" s="9">
        <v>2131</v>
      </c>
      <c r="AH94">
        <v>18377</v>
      </c>
      <c r="AI94">
        <v>2166</v>
      </c>
      <c r="AJ94">
        <v>18398</v>
      </c>
      <c r="AK94">
        <v>2136</v>
      </c>
      <c r="AL94">
        <v>18585</v>
      </c>
      <c r="AM94">
        <v>2143</v>
      </c>
      <c r="AN94">
        <v>18442</v>
      </c>
      <c r="AO94">
        <v>2136</v>
      </c>
    </row>
    <row r="95" spans="1:41" x14ac:dyDescent="0.2">
      <c r="B95" s="35" t="s">
        <v>407</v>
      </c>
      <c r="C95" t="s">
        <v>103</v>
      </c>
      <c r="D95" t="s">
        <v>144</v>
      </c>
      <c r="E95">
        <f t="shared" si="43"/>
        <v>3</v>
      </c>
      <c r="F95">
        <v>3</v>
      </c>
      <c r="G95">
        <v>0</v>
      </c>
      <c r="H95" s="38">
        <f t="shared" si="44"/>
        <v>24.05966797658192</v>
      </c>
      <c r="I95" s="38">
        <f t="shared" si="45"/>
        <v>27.462467960454045</v>
      </c>
      <c r="J95" s="38">
        <f t="shared" si="46"/>
        <v>0</v>
      </c>
      <c r="K95" s="75">
        <v>13</v>
      </c>
      <c r="L95" s="75">
        <v>13</v>
      </c>
      <c r="M95" s="75">
        <v>0</v>
      </c>
      <c r="N95" s="75">
        <f t="shared" si="47"/>
        <v>185.71428571428572</v>
      </c>
      <c r="O95" s="79">
        <f t="shared" si="32"/>
        <v>104.73735095069287</v>
      </c>
      <c r="P95" s="88">
        <f t="shared" si="33"/>
        <v>119.74944731024318</v>
      </c>
      <c r="Q95" s="38">
        <f t="shared" si="34"/>
        <v>0</v>
      </c>
      <c r="R95" s="75">
        <f t="shared" si="35"/>
        <v>7</v>
      </c>
      <c r="S95" s="84">
        <v>7</v>
      </c>
      <c r="T95" s="84">
        <v>0</v>
      </c>
      <c r="U95" s="46">
        <f t="shared" si="36"/>
        <v>56.887444128403089</v>
      </c>
      <c r="V95" s="91">
        <f t="shared" si="37"/>
        <v>65.371684721703403</v>
      </c>
      <c r="W95" s="60">
        <f t="shared" si="38"/>
        <v>0</v>
      </c>
      <c r="X95">
        <v>5</v>
      </c>
      <c r="Y95" s="62">
        <v>5</v>
      </c>
      <c r="Z95" s="62">
        <v>0</v>
      </c>
      <c r="AA95" s="46">
        <f t="shared" si="39"/>
        <v>41.125185063332786</v>
      </c>
      <c r="AB95" s="38">
        <f t="shared" si="40"/>
        <v>47.746371275783041</v>
      </c>
      <c r="AC95" s="38">
        <f t="shared" si="41"/>
        <v>0</v>
      </c>
      <c r="AD95" s="9">
        <v>5</v>
      </c>
      <c r="AE95" s="46">
        <v>41.611185086551266</v>
      </c>
      <c r="AF95" s="9">
        <v>10371</v>
      </c>
      <c r="AG95" s="9">
        <v>1645</v>
      </c>
      <c r="AH95">
        <v>10472</v>
      </c>
      <c r="AI95">
        <v>1686</v>
      </c>
      <c r="AJ95">
        <v>10708</v>
      </c>
      <c r="AK95">
        <v>1597</v>
      </c>
      <c r="AL95">
        <v>10856</v>
      </c>
      <c r="AM95">
        <v>1556</v>
      </c>
      <c r="AN95">
        <v>10924</v>
      </c>
      <c r="AO95">
        <v>1545</v>
      </c>
    </row>
    <row r="96" spans="1:41" x14ac:dyDescent="0.2">
      <c r="B96" t="str">
        <f t="shared" si="42"/>
        <v>REBOLERIA</v>
      </c>
      <c r="C96" t="s">
        <v>104</v>
      </c>
      <c r="D96" t="s">
        <v>144</v>
      </c>
      <c r="E96">
        <f t="shared" si="43"/>
        <v>9</v>
      </c>
      <c r="F96">
        <v>9</v>
      </c>
      <c r="G96">
        <v>0</v>
      </c>
      <c r="H96" s="38">
        <f t="shared" si="44"/>
        <v>46.526054590570716</v>
      </c>
      <c r="I96" s="38">
        <f t="shared" si="45"/>
        <v>53.254437869822482</v>
      </c>
      <c r="J96" s="38">
        <f t="shared" si="46"/>
        <v>0</v>
      </c>
      <c r="K96" s="75">
        <v>42</v>
      </c>
      <c r="L96" s="75">
        <v>42</v>
      </c>
      <c r="M96" s="75">
        <v>0</v>
      </c>
      <c r="N96" s="75">
        <f t="shared" si="47"/>
        <v>300</v>
      </c>
      <c r="O96" s="79">
        <f t="shared" si="32"/>
        <v>217.97799460244966</v>
      </c>
      <c r="P96" s="88">
        <f t="shared" si="33"/>
        <v>249.11032028469751</v>
      </c>
      <c r="Q96" s="38">
        <f t="shared" si="34"/>
        <v>0</v>
      </c>
      <c r="R96" s="75">
        <f t="shared" si="35"/>
        <v>14</v>
      </c>
      <c r="S96" s="84">
        <v>14</v>
      </c>
      <c r="T96" s="84">
        <v>0</v>
      </c>
      <c r="U96" s="46">
        <f t="shared" si="36"/>
        <v>73.290754894775418</v>
      </c>
      <c r="V96" s="91">
        <f t="shared" si="37"/>
        <v>83.897644873254634</v>
      </c>
      <c r="W96" s="60">
        <f t="shared" si="38"/>
        <v>0</v>
      </c>
      <c r="X96">
        <v>8</v>
      </c>
      <c r="Y96" s="62">
        <v>8</v>
      </c>
      <c r="Z96" s="62">
        <v>0</v>
      </c>
      <c r="AA96" s="46">
        <f t="shared" si="39"/>
        <v>42.514747302970719</v>
      </c>
      <c r="AB96" s="38">
        <f t="shared" si="40"/>
        <v>48.890790197396562</v>
      </c>
      <c r="AC96" s="38">
        <f t="shared" si="41"/>
        <v>0</v>
      </c>
      <c r="AD96" s="9">
        <v>8</v>
      </c>
      <c r="AE96" s="46">
        <v>42.505711705010363</v>
      </c>
      <c r="AF96" s="9">
        <v>16311</v>
      </c>
      <c r="AG96" s="9">
        <v>2510</v>
      </c>
      <c r="AH96">
        <v>16363</v>
      </c>
      <c r="AI96">
        <v>2454</v>
      </c>
      <c r="AJ96">
        <v>16687</v>
      </c>
      <c r="AK96">
        <v>2415</v>
      </c>
      <c r="AL96">
        <v>16860</v>
      </c>
      <c r="AM96">
        <v>2408</v>
      </c>
      <c r="AN96">
        <v>16900</v>
      </c>
      <c r="AO96">
        <v>2444</v>
      </c>
    </row>
    <row r="97" spans="1:41" x14ac:dyDescent="0.2">
      <c r="B97" s="35" t="s">
        <v>409</v>
      </c>
      <c r="C97" t="s">
        <v>105</v>
      </c>
      <c r="D97" t="s">
        <v>144</v>
      </c>
      <c r="E97">
        <f t="shared" si="43"/>
        <v>25</v>
      </c>
      <c r="F97">
        <v>25</v>
      </c>
      <c r="G97">
        <v>0</v>
      </c>
      <c r="H97" s="38">
        <f t="shared" si="44"/>
        <v>153.20504963843607</v>
      </c>
      <c r="I97" s="38">
        <f t="shared" si="45"/>
        <v>180.31013342949873</v>
      </c>
      <c r="J97" s="38">
        <f t="shared" si="46"/>
        <v>0</v>
      </c>
      <c r="K97" s="75">
        <v>49</v>
      </c>
      <c r="L97" s="75">
        <v>49</v>
      </c>
      <c r="M97" s="75">
        <v>0</v>
      </c>
      <c r="N97" s="75">
        <f t="shared" si="47"/>
        <v>233.33333333333334</v>
      </c>
      <c r="O97" s="79">
        <f t="shared" si="32"/>
        <v>297.49256268593285</v>
      </c>
      <c r="P97" s="88">
        <f t="shared" si="33"/>
        <v>348.4568340207652</v>
      </c>
      <c r="Q97" s="38">
        <f t="shared" si="34"/>
        <v>0</v>
      </c>
      <c r="R97" s="75">
        <f t="shared" si="35"/>
        <v>21</v>
      </c>
      <c r="S97" s="84">
        <v>21</v>
      </c>
      <c r="T97" s="84">
        <v>0</v>
      </c>
      <c r="U97" s="46">
        <f t="shared" si="36"/>
        <v>127.03405722581816</v>
      </c>
      <c r="V97" s="91">
        <f t="shared" si="37"/>
        <v>149.03129657228018</v>
      </c>
      <c r="W97" s="60">
        <f t="shared" si="38"/>
        <v>0</v>
      </c>
      <c r="X97">
        <v>12</v>
      </c>
      <c r="Y97" s="62">
        <v>12</v>
      </c>
      <c r="Z97" s="62">
        <v>0</v>
      </c>
      <c r="AA97" s="46">
        <f t="shared" si="39"/>
        <v>72.886297376093296</v>
      </c>
      <c r="AB97" s="38">
        <f t="shared" si="40"/>
        <v>86.467790747946395</v>
      </c>
      <c r="AC97" s="38">
        <f t="shared" si="41"/>
        <v>0</v>
      </c>
      <c r="AD97" s="9">
        <v>10</v>
      </c>
      <c r="AE97" s="46">
        <v>61.240737338477558</v>
      </c>
      <c r="AF97" s="9">
        <v>13824</v>
      </c>
      <c r="AG97" s="9">
        <v>2505</v>
      </c>
      <c r="AH97">
        <v>13878</v>
      </c>
      <c r="AI97">
        <v>2586</v>
      </c>
      <c r="AJ97">
        <v>14091</v>
      </c>
      <c r="AK97">
        <v>2440</v>
      </c>
      <c r="AL97">
        <v>14062</v>
      </c>
      <c r="AM97">
        <v>2409</v>
      </c>
      <c r="AN97">
        <v>13865</v>
      </c>
      <c r="AO97">
        <v>2453</v>
      </c>
    </row>
    <row r="98" spans="1:41" s="2" customFormat="1" x14ac:dyDescent="0.2">
      <c r="A98"/>
      <c r="B98" s="35" t="s">
        <v>410</v>
      </c>
      <c r="C98" t="s">
        <v>106</v>
      </c>
      <c r="D98" t="s">
        <v>144</v>
      </c>
      <c r="E98" s="75">
        <f t="shared" si="43"/>
        <v>12.8</v>
      </c>
      <c r="F98" s="75">
        <v>12.8</v>
      </c>
      <c r="G98">
        <v>0</v>
      </c>
      <c r="H98" s="38">
        <f t="shared" si="44"/>
        <v>65.931801792520858</v>
      </c>
      <c r="I98" s="38">
        <f t="shared" si="45"/>
        <v>74.108383510884664</v>
      </c>
      <c r="J98" s="38">
        <f t="shared" si="46"/>
        <v>0</v>
      </c>
      <c r="K98" s="75">
        <v>24.45</v>
      </c>
      <c r="L98" s="75">
        <v>24.45</v>
      </c>
      <c r="M98" s="75">
        <v>0</v>
      </c>
      <c r="N98" s="75">
        <f t="shared" si="47"/>
        <v>228.50467289719629</v>
      </c>
      <c r="O98" s="79">
        <f t="shared" ref="O98:O133" si="48">K98*100000/(AL98+AM98)</f>
        <v>124.43381342561962</v>
      </c>
      <c r="P98" s="88">
        <f t="shared" ref="P98:P133" si="49">L98*100000/AL98</f>
        <v>139.65044551062371</v>
      </c>
      <c r="Q98" s="38">
        <f t="shared" ref="Q98:Q133" si="50">M98*100000/AM98</f>
        <v>0</v>
      </c>
      <c r="R98" s="75">
        <f t="shared" ref="R98:R129" si="51">S98+T98</f>
        <v>10.7</v>
      </c>
      <c r="S98" s="84">
        <v>10.7</v>
      </c>
      <c r="T98" s="84">
        <v>0</v>
      </c>
      <c r="U98" s="46">
        <f t="shared" ref="U98:U133" si="52">R98*100000/(AJ98+AK98)</f>
        <v>54.334027319352053</v>
      </c>
      <c r="V98" s="91">
        <f t="shared" ref="V98:V133" si="53">S98*100000/AJ98</f>
        <v>61.069573654471775</v>
      </c>
      <c r="W98" s="60">
        <f t="shared" ref="W98:W133" si="54">T98*100000/AK98</f>
        <v>0</v>
      </c>
      <c r="X98">
        <v>15</v>
      </c>
      <c r="Y98" s="62">
        <v>15</v>
      </c>
      <c r="Z98" s="62">
        <v>0</v>
      </c>
      <c r="AA98" s="46">
        <f t="shared" ref="AA98:AA125" si="55">X98*100000/(AH98+AI98)</f>
        <v>76.014797547255867</v>
      </c>
      <c r="AB98" s="38">
        <f t="shared" ref="AB98:AB125" si="56">Y98*100000/AH98</f>
        <v>84.870431141790206</v>
      </c>
      <c r="AC98" s="38">
        <f t="shared" ref="AC98:AC125" si="57">Z98*100000/AI98</f>
        <v>0</v>
      </c>
      <c r="AD98" s="9">
        <v>11</v>
      </c>
      <c r="AE98" s="46">
        <v>55.268050042707131</v>
      </c>
      <c r="AF98" s="9">
        <v>17635</v>
      </c>
      <c r="AG98" s="9">
        <v>2268</v>
      </c>
      <c r="AH98">
        <v>17674</v>
      </c>
      <c r="AI98">
        <v>2059</v>
      </c>
      <c r="AJ98">
        <v>17521</v>
      </c>
      <c r="AK98">
        <v>2172</v>
      </c>
      <c r="AL98">
        <v>17508</v>
      </c>
      <c r="AM98">
        <v>2141</v>
      </c>
      <c r="AN98">
        <v>17272</v>
      </c>
      <c r="AO98">
        <v>2142</v>
      </c>
    </row>
    <row r="99" spans="1:41" x14ac:dyDescent="0.2">
      <c r="B99" s="35" t="s">
        <v>411</v>
      </c>
      <c r="C99" t="s">
        <v>107</v>
      </c>
      <c r="D99" t="s">
        <v>144</v>
      </c>
      <c r="E99" s="75">
        <f t="shared" si="43"/>
        <v>57.2</v>
      </c>
      <c r="F99" s="75">
        <v>57.2</v>
      </c>
      <c r="G99">
        <v>0</v>
      </c>
      <c r="H99" s="38">
        <f t="shared" si="44"/>
        <v>153.8502918314102</v>
      </c>
      <c r="I99" s="38">
        <f t="shared" si="45"/>
        <v>176.25489168952024</v>
      </c>
      <c r="J99" s="38">
        <f t="shared" si="46"/>
        <v>0</v>
      </c>
      <c r="K99" s="75">
        <v>78.55</v>
      </c>
      <c r="L99" s="75">
        <v>78.55</v>
      </c>
      <c r="M99" s="75">
        <v>0</v>
      </c>
      <c r="N99" s="75">
        <f t="shared" si="47"/>
        <v>194.91315136476427</v>
      </c>
      <c r="O99" s="79">
        <f t="shared" si="48"/>
        <v>210.92910848549946</v>
      </c>
      <c r="P99" s="88">
        <f t="shared" si="49"/>
        <v>240.75152481073957</v>
      </c>
      <c r="Q99" s="38">
        <f t="shared" si="50"/>
        <v>0</v>
      </c>
      <c r="R99" s="75">
        <f t="shared" si="51"/>
        <v>40.299999999999997</v>
      </c>
      <c r="S99" s="84">
        <v>40.299999999999997</v>
      </c>
      <c r="T99" s="84">
        <v>0</v>
      </c>
      <c r="U99" s="46">
        <f t="shared" si="52"/>
        <v>108.80717101355364</v>
      </c>
      <c r="V99" s="91">
        <f t="shared" si="53"/>
        <v>124.23700598063998</v>
      </c>
      <c r="W99" s="60">
        <f t="shared" si="54"/>
        <v>0</v>
      </c>
      <c r="X99">
        <v>19</v>
      </c>
      <c r="Y99" s="62">
        <v>19</v>
      </c>
      <c r="Z99" s="62">
        <v>0</v>
      </c>
      <c r="AA99" s="46">
        <f t="shared" si="55"/>
        <v>51.493305870236867</v>
      </c>
      <c r="AB99" s="38">
        <f t="shared" si="56"/>
        <v>59.191875136297078</v>
      </c>
      <c r="AC99" s="38">
        <f t="shared" si="57"/>
        <v>0</v>
      </c>
      <c r="AD99" s="9">
        <v>15</v>
      </c>
      <c r="AE99" s="46">
        <v>41.04416351994746</v>
      </c>
      <c r="AF99" s="9">
        <v>31908</v>
      </c>
      <c r="AG99" s="9">
        <v>4638</v>
      </c>
      <c r="AH99">
        <v>32099</v>
      </c>
      <c r="AI99">
        <v>4799</v>
      </c>
      <c r="AJ99">
        <v>32438</v>
      </c>
      <c r="AK99">
        <v>4600</v>
      </c>
      <c r="AL99">
        <v>32627</v>
      </c>
      <c r="AM99">
        <v>4613</v>
      </c>
      <c r="AN99">
        <v>32453</v>
      </c>
      <c r="AO99">
        <v>4726</v>
      </c>
    </row>
    <row r="100" spans="1:41" x14ac:dyDescent="0.2">
      <c r="B100" t="str">
        <f t="shared" si="42"/>
        <v>SAN JOSE CENTRO</v>
      </c>
      <c r="C100" t="s">
        <v>108</v>
      </c>
      <c r="D100" t="s">
        <v>144</v>
      </c>
      <c r="E100" s="75">
        <f t="shared" si="43"/>
        <v>27.59</v>
      </c>
      <c r="F100" s="75">
        <v>27.59</v>
      </c>
      <c r="G100">
        <v>0</v>
      </c>
      <c r="H100" s="38">
        <f t="shared" si="44"/>
        <v>152.8870663859027</v>
      </c>
      <c r="I100" s="38">
        <f t="shared" si="45"/>
        <v>172.37286017743347</v>
      </c>
      <c r="J100" s="38">
        <f t="shared" si="46"/>
        <v>0</v>
      </c>
      <c r="K100" s="75">
        <v>34.08</v>
      </c>
      <c r="L100" s="75">
        <v>34.08</v>
      </c>
      <c r="M100" s="75">
        <v>0</v>
      </c>
      <c r="N100" s="75">
        <f t="shared" ref="N100:N119" si="58">K100*100/R100</f>
        <v>321.81303116147308</v>
      </c>
      <c r="O100" s="79">
        <f t="shared" si="48"/>
        <v>188.99733806566104</v>
      </c>
      <c r="P100" s="88">
        <f t="shared" si="49"/>
        <v>212.81378793555638</v>
      </c>
      <c r="Q100" s="38">
        <f t="shared" si="50"/>
        <v>0</v>
      </c>
      <c r="R100" s="75">
        <f t="shared" si="51"/>
        <v>10.59</v>
      </c>
      <c r="S100" s="84">
        <v>10.59</v>
      </c>
      <c r="T100" s="84">
        <v>0</v>
      </c>
      <c r="U100" s="46">
        <f t="shared" si="52"/>
        <v>59.135581862854593</v>
      </c>
      <c r="V100" s="91">
        <f t="shared" si="53"/>
        <v>66.662470099458645</v>
      </c>
      <c r="W100" s="60">
        <f t="shared" si="54"/>
        <v>0</v>
      </c>
      <c r="X100">
        <v>3</v>
      </c>
      <c r="Y100" s="62">
        <v>3</v>
      </c>
      <c r="Z100" s="62">
        <v>0</v>
      </c>
      <c r="AA100" s="46">
        <f t="shared" si="55"/>
        <v>16.735468035256051</v>
      </c>
      <c r="AB100" s="38">
        <f t="shared" si="56"/>
        <v>18.905974287874969</v>
      </c>
      <c r="AC100" s="38">
        <f t="shared" si="57"/>
        <v>0</v>
      </c>
      <c r="AD100" s="9">
        <v>3</v>
      </c>
      <c r="AE100" s="46">
        <v>16.553550736633007</v>
      </c>
      <c r="AF100" s="9">
        <v>16076</v>
      </c>
      <c r="AG100" s="9">
        <v>2047</v>
      </c>
      <c r="AH100">
        <v>15868</v>
      </c>
      <c r="AI100">
        <v>2058</v>
      </c>
      <c r="AJ100">
        <v>15886</v>
      </c>
      <c r="AK100">
        <v>2022</v>
      </c>
      <c r="AL100">
        <v>16014</v>
      </c>
      <c r="AM100">
        <v>2018</v>
      </c>
      <c r="AN100">
        <v>16006</v>
      </c>
      <c r="AO100">
        <v>2040</v>
      </c>
    </row>
    <row r="101" spans="1:41" x14ac:dyDescent="0.2">
      <c r="B101" t="str">
        <f t="shared" si="42"/>
        <v>SAN JOSE NORTE</v>
      </c>
      <c r="C101" t="s">
        <v>109</v>
      </c>
      <c r="D101" t="s">
        <v>144</v>
      </c>
      <c r="E101" s="75">
        <f t="shared" si="43"/>
        <v>34.409999999999997</v>
      </c>
      <c r="F101" s="75">
        <v>34.409999999999997</v>
      </c>
      <c r="G101">
        <v>0</v>
      </c>
      <c r="H101" s="38">
        <f t="shared" si="44"/>
        <v>202.34035046454193</v>
      </c>
      <c r="I101" s="38">
        <f t="shared" si="45"/>
        <v>222.27246301918481</v>
      </c>
      <c r="J101" s="38">
        <f t="shared" si="46"/>
        <v>0</v>
      </c>
      <c r="K101" s="75">
        <v>25.92</v>
      </c>
      <c r="L101" s="75">
        <v>25.92</v>
      </c>
      <c r="M101" s="75">
        <v>0</v>
      </c>
      <c r="N101" s="75">
        <f t="shared" si="58"/>
        <v>115.66265060240964</v>
      </c>
      <c r="O101" s="79">
        <f t="shared" si="48"/>
        <v>151.60554483242674</v>
      </c>
      <c r="P101" s="88">
        <f t="shared" si="49"/>
        <v>166.85979142526071</v>
      </c>
      <c r="Q101" s="38">
        <f t="shared" si="50"/>
        <v>0</v>
      </c>
      <c r="R101" s="75">
        <f t="shared" si="51"/>
        <v>22.41</v>
      </c>
      <c r="S101" s="84">
        <v>22.41</v>
      </c>
      <c r="T101" s="84">
        <v>0</v>
      </c>
      <c r="U101" s="46">
        <f t="shared" si="52"/>
        <v>131.22913860748375</v>
      </c>
      <c r="V101" s="91">
        <f t="shared" si="53"/>
        <v>144.68332364904126</v>
      </c>
      <c r="W101" s="60">
        <f t="shared" si="54"/>
        <v>0</v>
      </c>
      <c r="X101">
        <v>18</v>
      </c>
      <c r="Y101" s="62">
        <v>18</v>
      </c>
      <c r="Z101" s="62">
        <v>0</v>
      </c>
      <c r="AA101" s="46">
        <f t="shared" si="55"/>
        <v>104.33572919081845</v>
      </c>
      <c r="AB101" s="38">
        <f t="shared" si="56"/>
        <v>115.36243030186503</v>
      </c>
      <c r="AC101" s="38">
        <f t="shared" si="57"/>
        <v>0</v>
      </c>
      <c r="AD101" s="9">
        <v>19</v>
      </c>
      <c r="AE101" s="46">
        <v>109.68710310587691</v>
      </c>
      <c r="AF101" s="9">
        <v>15671</v>
      </c>
      <c r="AG101" s="9">
        <v>1651</v>
      </c>
      <c r="AH101">
        <v>15603</v>
      </c>
      <c r="AI101">
        <v>1649</v>
      </c>
      <c r="AJ101">
        <v>15489</v>
      </c>
      <c r="AK101">
        <v>1588</v>
      </c>
      <c r="AL101">
        <v>15534</v>
      </c>
      <c r="AM101">
        <v>1563</v>
      </c>
      <c r="AN101">
        <v>15481</v>
      </c>
      <c r="AO101">
        <v>1525</v>
      </c>
    </row>
    <row r="102" spans="1:41" x14ac:dyDescent="0.2">
      <c r="B102" t="str">
        <f t="shared" si="42"/>
        <v>SAN JOSE SUR</v>
      </c>
      <c r="C102" t="s">
        <v>110</v>
      </c>
      <c r="D102" t="s">
        <v>144</v>
      </c>
      <c r="E102" s="75">
        <f t="shared" si="43"/>
        <v>37.979999999999997</v>
      </c>
      <c r="F102" s="75">
        <v>37.979999999999997</v>
      </c>
      <c r="G102">
        <v>0</v>
      </c>
      <c r="H102" s="38">
        <f t="shared" si="44"/>
        <v>140.16311768830496</v>
      </c>
      <c r="I102" s="38">
        <f t="shared" si="45"/>
        <v>160.04382453331084</v>
      </c>
      <c r="J102" s="38">
        <f t="shared" si="46"/>
        <v>0</v>
      </c>
      <c r="K102" s="75">
        <v>55.6</v>
      </c>
      <c r="L102" s="75">
        <v>55.6</v>
      </c>
      <c r="M102" s="75">
        <v>0</v>
      </c>
      <c r="N102" s="75">
        <f t="shared" si="58"/>
        <v>141.61996943453897</v>
      </c>
      <c r="O102" s="79">
        <f t="shared" si="48"/>
        <v>204.78067106183934</v>
      </c>
      <c r="P102" s="88">
        <f t="shared" si="49"/>
        <v>233.70182001597243</v>
      </c>
      <c r="Q102" s="38">
        <f t="shared" si="50"/>
        <v>0</v>
      </c>
      <c r="R102" s="75">
        <f t="shared" si="51"/>
        <v>39.26</v>
      </c>
      <c r="S102" s="84">
        <v>39.26</v>
      </c>
      <c r="T102" s="84">
        <v>0</v>
      </c>
      <c r="U102" s="46">
        <f t="shared" si="52"/>
        <v>145.4828429556066</v>
      </c>
      <c r="V102" s="91">
        <f t="shared" si="53"/>
        <v>166.12364067194179</v>
      </c>
      <c r="W102" s="60">
        <f t="shared" si="54"/>
        <v>0</v>
      </c>
      <c r="X102">
        <v>21</v>
      </c>
      <c r="Y102" s="62">
        <v>21</v>
      </c>
      <c r="Z102" s="62">
        <v>0</v>
      </c>
      <c r="AA102" s="46">
        <f t="shared" si="55"/>
        <v>78.127906544142263</v>
      </c>
      <c r="AB102" s="38">
        <f t="shared" si="56"/>
        <v>89.586621731154821</v>
      </c>
      <c r="AC102" s="38">
        <f t="shared" si="57"/>
        <v>0</v>
      </c>
      <c r="AD102" s="9">
        <v>25</v>
      </c>
      <c r="AE102" s="46">
        <v>92.850510677808728</v>
      </c>
      <c r="AF102" s="9">
        <v>23487</v>
      </c>
      <c r="AG102" s="9">
        <v>3438</v>
      </c>
      <c r="AH102">
        <v>23441</v>
      </c>
      <c r="AI102">
        <v>3438</v>
      </c>
      <c r="AJ102">
        <v>23633</v>
      </c>
      <c r="AK102">
        <v>3353</v>
      </c>
      <c r="AL102">
        <v>23791</v>
      </c>
      <c r="AM102">
        <v>3360</v>
      </c>
      <c r="AN102">
        <v>23731</v>
      </c>
      <c r="AO102">
        <v>3366</v>
      </c>
    </row>
    <row r="103" spans="1:41" x14ac:dyDescent="0.2">
      <c r="B103" t="str">
        <f t="shared" si="42"/>
        <v>SAN PABLO</v>
      </c>
      <c r="C103" t="s">
        <v>111</v>
      </c>
      <c r="D103" t="s">
        <v>144</v>
      </c>
      <c r="E103">
        <f t="shared" si="43"/>
        <v>42</v>
      </c>
      <c r="F103">
        <v>42</v>
      </c>
      <c r="G103">
        <v>0</v>
      </c>
      <c r="H103" s="38">
        <f t="shared" si="44"/>
        <v>189.06995588367695</v>
      </c>
      <c r="I103" s="38">
        <f t="shared" si="45"/>
        <v>217.12158808933003</v>
      </c>
      <c r="J103" s="38">
        <f t="shared" si="46"/>
        <v>0</v>
      </c>
      <c r="K103" s="75">
        <v>87</v>
      </c>
      <c r="L103" s="75">
        <v>87</v>
      </c>
      <c r="M103" s="75">
        <v>0</v>
      </c>
      <c r="N103" s="75">
        <f t="shared" si="58"/>
        <v>193.33333333333334</v>
      </c>
      <c r="O103" s="79">
        <f t="shared" si="48"/>
        <v>390.83557951482481</v>
      </c>
      <c r="P103" s="88">
        <f t="shared" si="49"/>
        <v>448.24565923025398</v>
      </c>
      <c r="Q103" s="38">
        <f t="shared" si="50"/>
        <v>0</v>
      </c>
      <c r="R103" s="75">
        <f t="shared" si="51"/>
        <v>45</v>
      </c>
      <c r="S103" s="84">
        <v>44</v>
      </c>
      <c r="T103" s="84">
        <v>1</v>
      </c>
      <c r="U103" s="46">
        <f t="shared" si="52"/>
        <v>203.18779067142276</v>
      </c>
      <c r="V103" s="91">
        <f t="shared" si="53"/>
        <v>228.51207478576993</v>
      </c>
      <c r="W103" s="60">
        <f t="shared" si="54"/>
        <v>34.57814661134163</v>
      </c>
      <c r="X103">
        <v>24</v>
      </c>
      <c r="Y103" s="62">
        <v>24</v>
      </c>
      <c r="Z103" s="62">
        <v>0</v>
      </c>
      <c r="AA103" s="46">
        <f t="shared" si="55"/>
        <v>108.8139281828074</v>
      </c>
      <c r="AB103" s="38">
        <f t="shared" si="56"/>
        <v>125.87852722123151</v>
      </c>
      <c r="AC103" s="38">
        <f t="shared" si="57"/>
        <v>0</v>
      </c>
      <c r="AD103" s="9">
        <v>38</v>
      </c>
      <c r="AE103" s="46">
        <v>173.01038062283737</v>
      </c>
      <c r="AF103" s="9">
        <v>18957</v>
      </c>
      <c r="AG103" s="9">
        <v>3007</v>
      </c>
      <c r="AH103">
        <v>19066</v>
      </c>
      <c r="AI103">
        <v>2990</v>
      </c>
      <c r="AJ103">
        <v>19255</v>
      </c>
      <c r="AK103">
        <v>2892</v>
      </c>
      <c r="AL103">
        <v>19409</v>
      </c>
      <c r="AM103">
        <v>2851</v>
      </c>
      <c r="AN103">
        <v>19344</v>
      </c>
      <c r="AO103">
        <v>2870</v>
      </c>
    </row>
    <row r="104" spans="1:41" x14ac:dyDescent="0.2">
      <c r="B104" t="str">
        <f t="shared" si="42"/>
        <v>SASTAGO</v>
      </c>
      <c r="C104" t="s">
        <v>112</v>
      </c>
      <c r="E104">
        <f t="shared" si="43"/>
        <v>8</v>
      </c>
      <c r="F104">
        <v>8</v>
      </c>
      <c r="G104">
        <v>0</v>
      </c>
      <c r="H104" s="38">
        <f t="shared" si="44"/>
        <v>302.57186081694402</v>
      </c>
      <c r="I104" s="38">
        <f t="shared" si="45"/>
        <v>335.85222502099077</v>
      </c>
      <c r="J104" s="38">
        <f t="shared" si="46"/>
        <v>0</v>
      </c>
      <c r="K104" s="75">
        <v>19</v>
      </c>
      <c r="L104" s="75">
        <v>19</v>
      </c>
      <c r="M104" s="75">
        <v>0</v>
      </c>
      <c r="N104" s="75">
        <f t="shared" si="58"/>
        <v>211.11111111111111</v>
      </c>
      <c r="O104" s="79">
        <f t="shared" si="48"/>
        <v>710.54599850411364</v>
      </c>
      <c r="P104" s="88">
        <f t="shared" si="49"/>
        <v>788.05474906677728</v>
      </c>
      <c r="Q104" s="38">
        <f t="shared" si="50"/>
        <v>0</v>
      </c>
      <c r="R104" s="75">
        <f t="shared" si="51"/>
        <v>9</v>
      </c>
      <c r="S104" s="84">
        <v>9</v>
      </c>
      <c r="T104" s="84">
        <v>0</v>
      </c>
      <c r="U104" s="46">
        <f t="shared" si="52"/>
        <v>336.44859813084111</v>
      </c>
      <c r="V104" s="91">
        <f t="shared" si="53"/>
        <v>369.45812807881771</v>
      </c>
      <c r="W104" s="60">
        <f t="shared" si="54"/>
        <v>0</v>
      </c>
      <c r="X104" s="9">
        <v>0</v>
      </c>
      <c r="Y104" s="62">
        <v>0</v>
      </c>
      <c r="Z104" s="62">
        <v>0</v>
      </c>
      <c r="AA104" s="46">
        <f t="shared" si="55"/>
        <v>0</v>
      </c>
      <c r="AB104" s="38">
        <f t="shared" si="56"/>
        <v>0</v>
      </c>
      <c r="AC104" s="38">
        <f t="shared" si="57"/>
        <v>0</v>
      </c>
      <c r="AD104" s="32">
        <v>0</v>
      </c>
      <c r="AE104" s="48">
        <v>0</v>
      </c>
      <c r="AF104" s="9">
        <v>2506</v>
      </c>
      <c r="AG104" s="9">
        <v>251</v>
      </c>
      <c r="AH104">
        <v>2471</v>
      </c>
      <c r="AI104">
        <v>256</v>
      </c>
      <c r="AJ104">
        <v>2436</v>
      </c>
      <c r="AK104">
        <v>239</v>
      </c>
      <c r="AL104">
        <v>2411</v>
      </c>
      <c r="AM104">
        <v>263</v>
      </c>
      <c r="AN104">
        <v>2382</v>
      </c>
      <c r="AO104">
        <v>262</v>
      </c>
    </row>
    <row r="105" spans="1:41" x14ac:dyDescent="0.2">
      <c r="B105" t="str">
        <f t="shared" si="42"/>
        <v>TORRE RAMONA</v>
      </c>
      <c r="C105" t="s">
        <v>113</v>
      </c>
      <c r="D105" t="s">
        <v>144</v>
      </c>
      <c r="E105">
        <f t="shared" si="43"/>
        <v>32</v>
      </c>
      <c r="F105">
        <v>32</v>
      </c>
      <c r="G105">
        <v>0</v>
      </c>
      <c r="H105" s="38">
        <f t="shared" si="44"/>
        <v>139.31214627775358</v>
      </c>
      <c r="I105" s="38">
        <f t="shared" si="45"/>
        <v>160.32064128256513</v>
      </c>
      <c r="J105" s="38">
        <f t="shared" si="46"/>
        <v>0</v>
      </c>
      <c r="K105" s="75">
        <v>21</v>
      </c>
      <c r="L105" s="75">
        <v>21</v>
      </c>
      <c r="M105" s="75">
        <v>0</v>
      </c>
      <c r="N105" s="75">
        <f t="shared" si="58"/>
        <v>70</v>
      </c>
      <c r="O105" s="79">
        <f t="shared" si="48"/>
        <v>91.455448131695846</v>
      </c>
      <c r="P105" s="88">
        <f t="shared" si="49"/>
        <v>104.69116107482925</v>
      </c>
      <c r="Q105" s="38">
        <f t="shared" si="50"/>
        <v>0</v>
      </c>
      <c r="R105" s="75">
        <f t="shared" si="51"/>
        <v>30</v>
      </c>
      <c r="S105" s="84">
        <v>30</v>
      </c>
      <c r="T105" s="84">
        <v>0</v>
      </c>
      <c r="U105" s="46">
        <f t="shared" si="52"/>
        <v>131.2795378960266</v>
      </c>
      <c r="V105" s="91">
        <f t="shared" si="53"/>
        <v>150.3608660785886</v>
      </c>
      <c r="W105" s="60">
        <f t="shared" si="54"/>
        <v>0</v>
      </c>
      <c r="X105">
        <v>28</v>
      </c>
      <c r="Y105" s="62">
        <v>28</v>
      </c>
      <c r="Z105" s="62">
        <v>0</v>
      </c>
      <c r="AA105" s="46">
        <f t="shared" si="55"/>
        <v>122.03626220362622</v>
      </c>
      <c r="AB105" s="38">
        <f t="shared" si="56"/>
        <v>141.60724219895818</v>
      </c>
      <c r="AC105" s="38">
        <f t="shared" si="57"/>
        <v>0</v>
      </c>
      <c r="AD105" s="9">
        <v>26</v>
      </c>
      <c r="AE105" s="46">
        <v>113.76564277588169</v>
      </c>
      <c r="AF105" s="9">
        <v>19710</v>
      </c>
      <c r="AG105" s="9">
        <v>3144</v>
      </c>
      <c r="AH105">
        <v>19773</v>
      </c>
      <c r="AI105">
        <v>3171</v>
      </c>
      <c r="AJ105">
        <v>19952</v>
      </c>
      <c r="AK105">
        <v>2900</v>
      </c>
      <c r="AL105">
        <v>20059</v>
      </c>
      <c r="AM105">
        <v>2903</v>
      </c>
      <c r="AN105">
        <v>19960</v>
      </c>
      <c r="AO105">
        <v>3010</v>
      </c>
    </row>
    <row r="106" spans="1:41" x14ac:dyDescent="0.2">
      <c r="B106" s="35" t="s">
        <v>418</v>
      </c>
      <c r="C106" t="s">
        <v>114</v>
      </c>
      <c r="D106" t="s">
        <v>144</v>
      </c>
      <c r="E106">
        <f t="shared" si="43"/>
        <v>31</v>
      </c>
      <c r="F106">
        <v>31</v>
      </c>
      <c r="G106">
        <v>0</v>
      </c>
      <c r="H106" s="38">
        <f t="shared" si="44"/>
        <v>119.13912375096081</v>
      </c>
      <c r="I106" s="38">
        <f t="shared" si="45"/>
        <v>141.05655912999956</v>
      </c>
      <c r="J106" s="38">
        <f t="shared" si="46"/>
        <v>0</v>
      </c>
      <c r="K106" s="75">
        <v>47</v>
      </c>
      <c r="L106" s="75">
        <v>47</v>
      </c>
      <c r="M106" s="75">
        <v>0</v>
      </c>
      <c r="N106" s="75">
        <f t="shared" si="58"/>
        <v>247.36842105263159</v>
      </c>
      <c r="O106" s="79">
        <f t="shared" si="48"/>
        <v>181.9237468550416</v>
      </c>
      <c r="P106" s="88">
        <f t="shared" si="49"/>
        <v>215.15220874341955</v>
      </c>
      <c r="Q106" s="38">
        <f t="shared" si="50"/>
        <v>0</v>
      </c>
      <c r="R106" s="75">
        <f t="shared" si="51"/>
        <v>19</v>
      </c>
      <c r="S106" s="84">
        <v>18</v>
      </c>
      <c r="T106" s="84">
        <v>1</v>
      </c>
      <c r="U106" s="46">
        <f t="shared" si="52"/>
        <v>75.429751081821436</v>
      </c>
      <c r="V106" s="91">
        <f t="shared" si="53"/>
        <v>84.317032040472171</v>
      </c>
      <c r="W106" s="60">
        <f t="shared" si="54"/>
        <v>26.034886748242645</v>
      </c>
      <c r="X106">
        <v>4</v>
      </c>
      <c r="Y106" s="62">
        <v>4</v>
      </c>
      <c r="Z106" s="62">
        <v>0</v>
      </c>
      <c r="AA106" s="46">
        <f t="shared" si="55"/>
        <v>16.264129462470521</v>
      </c>
      <c r="AB106" s="38">
        <f t="shared" si="56"/>
        <v>19.179133103183737</v>
      </c>
      <c r="AC106" s="38">
        <f t="shared" si="57"/>
        <v>0</v>
      </c>
      <c r="AD106" s="9">
        <v>6</v>
      </c>
      <c r="AE106" s="46">
        <v>24.913839637918866</v>
      </c>
      <c r="AF106" s="9">
        <v>20499</v>
      </c>
      <c r="AG106" s="9">
        <v>3584</v>
      </c>
      <c r="AH106">
        <v>20856</v>
      </c>
      <c r="AI106">
        <v>3738</v>
      </c>
      <c r="AJ106">
        <v>21348</v>
      </c>
      <c r="AK106">
        <v>3841</v>
      </c>
      <c r="AL106">
        <v>21845</v>
      </c>
      <c r="AM106">
        <v>3990</v>
      </c>
      <c r="AN106">
        <v>21977</v>
      </c>
      <c r="AO106">
        <v>4043</v>
      </c>
    </row>
    <row r="107" spans="1:41" x14ac:dyDescent="0.2">
      <c r="B107" s="35" t="s">
        <v>419</v>
      </c>
      <c r="C107" t="s">
        <v>115</v>
      </c>
      <c r="D107" t="s">
        <v>144</v>
      </c>
      <c r="E107">
        <f t="shared" si="43"/>
        <v>43</v>
      </c>
      <c r="F107">
        <v>43</v>
      </c>
      <c r="G107">
        <v>0</v>
      </c>
      <c r="H107" s="38">
        <f t="shared" si="44"/>
        <v>132.81853281853282</v>
      </c>
      <c r="I107" s="38">
        <f t="shared" si="45"/>
        <v>181.84893850968453</v>
      </c>
      <c r="J107" s="38">
        <f t="shared" si="46"/>
        <v>0</v>
      </c>
      <c r="K107" s="75">
        <v>45</v>
      </c>
      <c r="L107" s="75">
        <v>45</v>
      </c>
      <c r="M107" s="75">
        <v>0</v>
      </c>
      <c r="N107" s="75">
        <f t="shared" si="58"/>
        <v>264.70588235294116</v>
      </c>
      <c r="O107" s="79">
        <f t="shared" si="48"/>
        <v>140.93329157532102</v>
      </c>
      <c r="P107" s="88">
        <f t="shared" si="49"/>
        <v>191.94676676335095</v>
      </c>
      <c r="Q107" s="38">
        <f t="shared" si="50"/>
        <v>0</v>
      </c>
      <c r="R107" s="75">
        <f t="shared" si="51"/>
        <v>17</v>
      </c>
      <c r="S107" s="84">
        <v>17</v>
      </c>
      <c r="T107" s="84">
        <v>0</v>
      </c>
      <c r="U107" s="46">
        <f t="shared" si="52"/>
        <v>55.677463727769954</v>
      </c>
      <c r="V107" s="91">
        <f t="shared" si="53"/>
        <v>75.434859779907697</v>
      </c>
      <c r="W107" s="60">
        <f t="shared" si="54"/>
        <v>0</v>
      </c>
      <c r="X107">
        <v>29</v>
      </c>
      <c r="Y107" s="62">
        <v>29</v>
      </c>
      <c r="Z107" s="62">
        <v>0</v>
      </c>
      <c r="AA107" s="46">
        <f t="shared" si="55"/>
        <v>100.75041689827682</v>
      </c>
      <c r="AB107" s="38">
        <f t="shared" si="56"/>
        <v>135.21704667319437</v>
      </c>
      <c r="AC107" s="38">
        <f t="shared" si="57"/>
        <v>0</v>
      </c>
      <c r="AD107" s="9">
        <v>21</v>
      </c>
      <c r="AE107" s="46">
        <v>78.133720281281398</v>
      </c>
      <c r="AF107" s="9">
        <v>20333</v>
      </c>
      <c r="AG107" s="9">
        <v>6544</v>
      </c>
      <c r="AH107">
        <v>21447</v>
      </c>
      <c r="AI107">
        <v>7337</v>
      </c>
      <c r="AJ107">
        <v>22536</v>
      </c>
      <c r="AK107">
        <v>7997</v>
      </c>
      <c r="AL107">
        <v>23444</v>
      </c>
      <c r="AM107">
        <v>8486</v>
      </c>
      <c r="AN107">
        <v>23646</v>
      </c>
      <c r="AO107">
        <v>8729</v>
      </c>
    </row>
    <row r="108" spans="1:41" ht="13.5" thickBot="1" x14ac:dyDescent="0.25">
      <c r="B108" t="str">
        <f t="shared" si="42"/>
        <v>VENECIA</v>
      </c>
      <c r="C108" t="s">
        <v>116</v>
      </c>
      <c r="D108" t="s">
        <v>144</v>
      </c>
      <c r="E108" s="75">
        <f t="shared" si="43"/>
        <v>25.02</v>
      </c>
      <c r="F108" s="75">
        <v>25.02</v>
      </c>
      <c r="G108">
        <v>0</v>
      </c>
      <c r="H108" s="38">
        <f t="shared" si="44"/>
        <v>177.63578274760383</v>
      </c>
      <c r="I108" s="38">
        <f t="shared" si="45"/>
        <v>206.38455827765404</v>
      </c>
      <c r="J108" s="38">
        <f t="shared" si="46"/>
        <v>0</v>
      </c>
      <c r="K108" s="75">
        <v>35.4</v>
      </c>
      <c r="L108" s="75">
        <v>35.4</v>
      </c>
      <c r="M108" s="75">
        <v>0</v>
      </c>
      <c r="N108" s="75">
        <f t="shared" si="58"/>
        <v>86.892488954344614</v>
      </c>
      <c r="O108" s="79">
        <f t="shared" si="48"/>
        <v>251.02822294709969</v>
      </c>
      <c r="P108" s="88">
        <f t="shared" si="49"/>
        <v>291.45397661781658</v>
      </c>
      <c r="Q108" s="38">
        <f t="shared" si="50"/>
        <v>0</v>
      </c>
      <c r="R108" s="75">
        <f t="shared" si="51"/>
        <v>40.74</v>
      </c>
      <c r="S108" s="84">
        <v>40.74</v>
      </c>
      <c r="T108" s="84">
        <v>0</v>
      </c>
      <c r="U108" s="46">
        <f t="shared" si="52"/>
        <v>293.74864806402769</v>
      </c>
      <c r="V108" s="91">
        <f t="shared" si="53"/>
        <v>342.41048915784165</v>
      </c>
      <c r="W108" s="60">
        <f t="shared" si="54"/>
        <v>0</v>
      </c>
      <c r="X108">
        <v>9</v>
      </c>
      <c r="Y108" s="62">
        <v>9</v>
      </c>
      <c r="Z108" s="62">
        <v>0</v>
      </c>
      <c r="AA108" s="46">
        <f t="shared" si="55"/>
        <v>65.165447831438712</v>
      </c>
      <c r="AB108" s="38">
        <f t="shared" si="56"/>
        <v>76.472087687993877</v>
      </c>
      <c r="AC108" s="38">
        <f t="shared" si="57"/>
        <v>0</v>
      </c>
      <c r="AD108" s="32">
        <v>0</v>
      </c>
      <c r="AE108" s="48">
        <v>0</v>
      </c>
      <c r="AF108" s="9">
        <v>11744</v>
      </c>
      <c r="AG108" s="9">
        <v>2020</v>
      </c>
      <c r="AH108">
        <v>11769</v>
      </c>
      <c r="AI108">
        <v>2042</v>
      </c>
      <c r="AJ108">
        <v>11898</v>
      </c>
      <c r="AK108">
        <v>1971</v>
      </c>
      <c r="AL108">
        <v>12146</v>
      </c>
      <c r="AM108">
        <v>1956</v>
      </c>
      <c r="AN108">
        <v>12123</v>
      </c>
      <c r="AO108">
        <v>1962</v>
      </c>
    </row>
    <row r="109" spans="1:41" s="2" customFormat="1" ht="13.5" thickBot="1" x14ac:dyDescent="0.25">
      <c r="A109" s="2" t="s">
        <v>117</v>
      </c>
      <c r="B109" s="2" t="str">
        <f t="shared" si="42"/>
        <v/>
      </c>
      <c r="D109" s="2" t="s">
        <v>144</v>
      </c>
      <c r="E109" s="2">
        <f>SUM(E88:E108)</f>
        <v>619</v>
      </c>
      <c r="F109" s="2">
        <v>618</v>
      </c>
      <c r="G109" s="2">
        <v>1</v>
      </c>
      <c r="H109" s="37">
        <f t="shared" si="44"/>
        <v>155.95396460676423</v>
      </c>
      <c r="I109" s="37">
        <f t="shared" si="45"/>
        <v>180.02744107596982</v>
      </c>
      <c r="J109" s="37">
        <f t="shared" si="46"/>
        <v>1.8645932389849156</v>
      </c>
      <c r="K109" s="85">
        <v>886</v>
      </c>
      <c r="L109" s="85">
        <v>885</v>
      </c>
      <c r="M109" s="85">
        <v>1</v>
      </c>
      <c r="N109" s="96">
        <f t="shared" si="58"/>
        <v>195.58498896247241</v>
      </c>
      <c r="O109" s="80">
        <f t="shared" si="48"/>
        <v>222.93234028633972</v>
      </c>
      <c r="P109" s="89">
        <f t="shared" si="49"/>
        <v>257.0119241916467</v>
      </c>
      <c r="Q109" s="38">
        <f t="shared" si="50"/>
        <v>1.8836648583484026</v>
      </c>
      <c r="R109" s="75">
        <f t="shared" si="51"/>
        <v>453</v>
      </c>
      <c r="S109" s="86">
        <v>450</v>
      </c>
      <c r="T109" s="86">
        <v>3</v>
      </c>
      <c r="U109" s="49">
        <f t="shared" si="52"/>
        <v>115.00964760840866</v>
      </c>
      <c r="V109" s="92">
        <f t="shared" si="53"/>
        <v>131.86388131078559</v>
      </c>
      <c r="W109" s="61">
        <f t="shared" si="54"/>
        <v>5.7013626256675343</v>
      </c>
      <c r="X109" s="2">
        <f>SUM(X88:X108)</f>
        <v>284</v>
      </c>
      <c r="Y109" s="63">
        <v>283</v>
      </c>
      <c r="Z109" s="63">
        <v>1</v>
      </c>
      <c r="AA109" s="46">
        <f t="shared" si="55"/>
        <v>72.664935330766184</v>
      </c>
      <c r="AB109" s="37">
        <f t="shared" si="56"/>
        <v>83.787800733069233</v>
      </c>
      <c r="AC109" s="37">
        <f t="shared" si="57"/>
        <v>1.8840552404996513</v>
      </c>
      <c r="AD109" s="33">
        <f>SUM(AD88:AD108)</f>
        <v>273</v>
      </c>
      <c r="AE109" s="49">
        <v>70.338526704163371</v>
      </c>
      <c r="AF109" s="9">
        <v>336200</v>
      </c>
      <c r="AG109" s="9">
        <v>51923</v>
      </c>
      <c r="AH109" s="2">
        <v>337758</v>
      </c>
      <c r="AI109" s="2">
        <v>53077</v>
      </c>
      <c r="AJ109" s="2">
        <v>341261</v>
      </c>
      <c r="AK109" s="2">
        <v>52619</v>
      </c>
      <c r="AL109" s="2">
        <v>344342</v>
      </c>
      <c r="AM109" s="2">
        <v>53088</v>
      </c>
      <c r="AN109" s="2">
        <v>343281</v>
      </c>
      <c r="AO109" s="2">
        <v>53631</v>
      </c>
    </row>
    <row r="110" spans="1:41" x14ac:dyDescent="0.2">
      <c r="A110" t="s">
        <v>11</v>
      </c>
      <c r="B110" t="str">
        <f t="shared" si="42"/>
        <v>ALAGON</v>
      </c>
      <c r="C110" t="s">
        <v>118</v>
      </c>
      <c r="D110" t="s">
        <v>144</v>
      </c>
      <c r="E110">
        <f t="shared" si="43"/>
        <v>35</v>
      </c>
      <c r="F110">
        <v>35</v>
      </c>
      <c r="G110">
        <v>0</v>
      </c>
      <c r="H110" s="38">
        <f t="shared" si="44"/>
        <v>222.80221529059776</v>
      </c>
      <c r="I110" s="38">
        <f t="shared" si="45"/>
        <v>260.47480836496243</v>
      </c>
      <c r="J110" s="38">
        <f t="shared" si="46"/>
        <v>0</v>
      </c>
      <c r="K110" s="75">
        <v>50</v>
      </c>
      <c r="L110" s="75">
        <v>50</v>
      </c>
      <c r="M110" s="75">
        <v>0</v>
      </c>
      <c r="N110" s="75">
        <f t="shared" si="58"/>
        <v>113.63636363636364</v>
      </c>
      <c r="O110" s="79">
        <f t="shared" si="48"/>
        <v>319.63178418461933</v>
      </c>
      <c r="P110" s="88">
        <f t="shared" si="49"/>
        <v>374.02752842609215</v>
      </c>
      <c r="Q110" s="38">
        <f t="shared" si="50"/>
        <v>0</v>
      </c>
      <c r="R110" s="75">
        <f t="shared" si="51"/>
        <v>44</v>
      </c>
      <c r="S110" s="84">
        <v>44</v>
      </c>
      <c r="T110" s="84">
        <v>0</v>
      </c>
      <c r="U110" s="46">
        <f t="shared" si="52"/>
        <v>284.53181583031557</v>
      </c>
      <c r="V110" s="91">
        <f t="shared" si="53"/>
        <v>331.90012823414048</v>
      </c>
      <c r="W110" s="60">
        <f t="shared" si="54"/>
        <v>0</v>
      </c>
      <c r="X110">
        <v>30</v>
      </c>
      <c r="Y110" s="62">
        <v>30</v>
      </c>
      <c r="Z110" s="62">
        <v>0</v>
      </c>
      <c r="AA110" s="46">
        <f t="shared" si="55"/>
        <v>196.02718243596445</v>
      </c>
      <c r="AB110" s="38">
        <f t="shared" si="56"/>
        <v>228.51919561243145</v>
      </c>
      <c r="AC110" s="38">
        <f t="shared" si="57"/>
        <v>0</v>
      </c>
      <c r="AD110" s="9">
        <v>35</v>
      </c>
      <c r="AE110" s="46">
        <v>229.58346999016072</v>
      </c>
      <c r="AF110" s="9">
        <v>13096</v>
      </c>
      <c r="AG110" s="9">
        <v>2149</v>
      </c>
      <c r="AH110">
        <v>13128</v>
      </c>
      <c r="AI110">
        <v>2176</v>
      </c>
      <c r="AJ110">
        <v>13257</v>
      </c>
      <c r="AK110">
        <v>2207</v>
      </c>
      <c r="AL110">
        <v>13368</v>
      </c>
      <c r="AM110">
        <v>2275</v>
      </c>
      <c r="AN110">
        <v>13437</v>
      </c>
      <c r="AO110">
        <v>2272</v>
      </c>
    </row>
    <row r="111" spans="1:41" x14ac:dyDescent="0.2">
      <c r="B111" t="str">
        <f t="shared" si="42"/>
        <v>BOMBARDA</v>
      </c>
      <c r="C111" t="s">
        <v>119</v>
      </c>
      <c r="D111" t="s">
        <v>144</v>
      </c>
      <c r="E111">
        <f t="shared" si="43"/>
        <v>19</v>
      </c>
      <c r="F111">
        <v>19</v>
      </c>
      <c r="G111">
        <v>0</v>
      </c>
      <c r="H111" s="38">
        <f t="shared" si="44"/>
        <v>122.32809683234613</v>
      </c>
      <c r="I111" s="38">
        <f t="shared" si="45"/>
        <v>137.23365836041893</v>
      </c>
      <c r="J111" s="38">
        <f t="shared" si="46"/>
        <v>0</v>
      </c>
      <c r="K111" s="75">
        <v>27</v>
      </c>
      <c r="L111" s="75">
        <v>27</v>
      </c>
      <c r="M111" s="75">
        <v>0</v>
      </c>
      <c r="N111" s="75">
        <f t="shared" si="58"/>
        <v>225</v>
      </c>
      <c r="O111" s="79">
        <f t="shared" si="48"/>
        <v>172.2488038277512</v>
      </c>
      <c r="P111" s="88">
        <f t="shared" si="49"/>
        <v>192.92604501607718</v>
      </c>
      <c r="Q111" s="38">
        <f t="shared" si="50"/>
        <v>0</v>
      </c>
      <c r="R111" s="75">
        <f t="shared" si="51"/>
        <v>12</v>
      </c>
      <c r="S111" s="84">
        <v>12</v>
      </c>
      <c r="T111" s="84">
        <v>0</v>
      </c>
      <c r="U111" s="46">
        <f t="shared" si="52"/>
        <v>76.413652572592966</v>
      </c>
      <c r="V111" s="91">
        <f t="shared" si="53"/>
        <v>85.659219073452775</v>
      </c>
      <c r="W111" s="60">
        <f t="shared" si="54"/>
        <v>0</v>
      </c>
      <c r="X111">
        <v>23</v>
      </c>
      <c r="Y111" s="62">
        <v>22</v>
      </c>
      <c r="Z111" s="62">
        <v>1</v>
      </c>
      <c r="AA111" s="46">
        <f t="shared" si="55"/>
        <v>146.14309315033677</v>
      </c>
      <c r="AB111" s="38">
        <f t="shared" si="56"/>
        <v>157.03069236259813</v>
      </c>
      <c r="AC111" s="38">
        <f t="shared" si="57"/>
        <v>57.870370370370374</v>
      </c>
      <c r="AD111" s="9">
        <v>25</v>
      </c>
      <c r="AE111" s="46">
        <v>157.9778830963665</v>
      </c>
      <c r="AF111" s="9">
        <v>14119</v>
      </c>
      <c r="AG111" s="9">
        <v>1706</v>
      </c>
      <c r="AH111">
        <v>14010</v>
      </c>
      <c r="AI111">
        <v>1728</v>
      </c>
      <c r="AJ111">
        <v>14009</v>
      </c>
      <c r="AK111">
        <v>1695</v>
      </c>
      <c r="AL111">
        <v>13995</v>
      </c>
      <c r="AM111">
        <v>1680</v>
      </c>
      <c r="AN111">
        <v>13845</v>
      </c>
      <c r="AO111">
        <v>1687</v>
      </c>
    </row>
    <row r="112" spans="1:41" x14ac:dyDescent="0.2">
      <c r="B112" t="str">
        <f t="shared" si="42"/>
        <v>BORJA</v>
      </c>
      <c r="C112" t="s">
        <v>120</v>
      </c>
      <c r="D112" t="s">
        <v>144</v>
      </c>
      <c r="E112">
        <f t="shared" si="43"/>
        <v>2</v>
      </c>
      <c r="F112">
        <v>2</v>
      </c>
      <c r="G112">
        <v>0</v>
      </c>
      <c r="H112" s="38">
        <f t="shared" si="44"/>
        <v>21.019442984760904</v>
      </c>
      <c r="I112" s="38">
        <f t="shared" si="45"/>
        <v>23.97506593143131</v>
      </c>
      <c r="J112" s="38">
        <f t="shared" si="46"/>
        <v>0</v>
      </c>
      <c r="K112" s="75">
        <v>12</v>
      </c>
      <c r="L112" s="75">
        <v>12</v>
      </c>
      <c r="M112" s="75">
        <v>0</v>
      </c>
      <c r="N112" s="75">
        <f t="shared" si="58"/>
        <v>171.42857142857142</v>
      </c>
      <c r="O112" s="79">
        <f t="shared" si="48"/>
        <v>125.41806020066889</v>
      </c>
      <c r="P112" s="88">
        <f t="shared" si="49"/>
        <v>143.30069262001433</v>
      </c>
      <c r="Q112" s="38">
        <f t="shared" si="50"/>
        <v>0</v>
      </c>
      <c r="R112" s="75">
        <f t="shared" si="51"/>
        <v>7</v>
      </c>
      <c r="S112" s="84">
        <v>7</v>
      </c>
      <c r="T112" s="84">
        <v>0</v>
      </c>
      <c r="U112" s="46">
        <f t="shared" si="52"/>
        <v>72.916666666666671</v>
      </c>
      <c r="V112" s="91">
        <f t="shared" si="53"/>
        <v>83.472454090150251</v>
      </c>
      <c r="W112" s="60">
        <f t="shared" si="54"/>
        <v>0</v>
      </c>
      <c r="X112">
        <v>3</v>
      </c>
      <c r="Y112" s="62">
        <v>3</v>
      </c>
      <c r="Z112" s="62">
        <v>0</v>
      </c>
      <c r="AA112" s="46">
        <f t="shared" si="55"/>
        <v>31.068765534382766</v>
      </c>
      <c r="AB112" s="38">
        <f t="shared" si="56"/>
        <v>35.650623885918002</v>
      </c>
      <c r="AC112" s="38">
        <f t="shared" si="57"/>
        <v>0</v>
      </c>
      <c r="AD112" s="9">
        <v>5</v>
      </c>
      <c r="AE112" s="46">
        <v>51.514527096641253</v>
      </c>
      <c r="AF112" s="9">
        <v>8440</v>
      </c>
      <c r="AG112" s="9">
        <v>1266</v>
      </c>
      <c r="AH112">
        <v>8415</v>
      </c>
      <c r="AI112">
        <v>1241</v>
      </c>
      <c r="AJ112">
        <v>8386</v>
      </c>
      <c r="AK112">
        <v>1214</v>
      </c>
      <c r="AL112">
        <v>8374</v>
      </c>
      <c r="AM112">
        <v>1194</v>
      </c>
      <c r="AN112">
        <v>8342</v>
      </c>
      <c r="AO112">
        <v>1173</v>
      </c>
    </row>
    <row r="113" spans="1:41" x14ac:dyDescent="0.2">
      <c r="B113" t="str">
        <f t="shared" si="42"/>
        <v>CARIÑENA</v>
      </c>
      <c r="C113" t="s">
        <v>121</v>
      </c>
      <c r="D113" t="s">
        <v>144</v>
      </c>
      <c r="E113">
        <f t="shared" si="43"/>
        <v>11</v>
      </c>
      <c r="F113">
        <v>11</v>
      </c>
      <c r="G113">
        <v>0</v>
      </c>
      <c r="H113" s="38">
        <f t="shared" si="44"/>
        <v>142.37639140564326</v>
      </c>
      <c r="I113" s="38">
        <f t="shared" si="45"/>
        <v>162.89056715533835</v>
      </c>
      <c r="J113" s="38">
        <f t="shared" si="46"/>
        <v>0</v>
      </c>
      <c r="K113" s="75">
        <v>9</v>
      </c>
      <c r="L113" s="75">
        <v>9</v>
      </c>
      <c r="M113" s="75">
        <v>0</v>
      </c>
      <c r="N113" s="75">
        <f t="shared" si="58"/>
        <v>100</v>
      </c>
      <c r="O113" s="79">
        <f t="shared" si="48"/>
        <v>116.21900826446281</v>
      </c>
      <c r="P113" s="88">
        <f t="shared" si="49"/>
        <v>132.86093888396812</v>
      </c>
      <c r="Q113" s="38">
        <f t="shared" si="50"/>
        <v>0</v>
      </c>
      <c r="R113" s="75">
        <f t="shared" si="51"/>
        <v>9</v>
      </c>
      <c r="S113" s="84">
        <v>9</v>
      </c>
      <c r="T113" s="84">
        <v>0</v>
      </c>
      <c r="U113" s="46">
        <f t="shared" si="52"/>
        <v>116.58031088082902</v>
      </c>
      <c r="V113" s="91">
        <f t="shared" si="53"/>
        <v>132.93943870014772</v>
      </c>
      <c r="W113" s="60">
        <f t="shared" si="54"/>
        <v>0</v>
      </c>
      <c r="X113">
        <v>5</v>
      </c>
      <c r="Y113" s="62">
        <v>5</v>
      </c>
      <c r="Z113" s="62">
        <v>0</v>
      </c>
      <c r="AA113" s="46">
        <f t="shared" si="55"/>
        <v>64.449600412477437</v>
      </c>
      <c r="AB113" s="38">
        <f t="shared" si="56"/>
        <v>73.518600205852081</v>
      </c>
      <c r="AC113" s="38">
        <f t="shared" si="57"/>
        <v>0</v>
      </c>
      <c r="AD113" s="9">
        <v>11</v>
      </c>
      <c r="AE113" s="46">
        <v>142.74591227614846</v>
      </c>
      <c r="AF113" s="9">
        <v>6788</v>
      </c>
      <c r="AG113" s="9">
        <v>918</v>
      </c>
      <c r="AH113">
        <v>6801</v>
      </c>
      <c r="AI113">
        <v>957</v>
      </c>
      <c r="AJ113">
        <v>6770</v>
      </c>
      <c r="AK113">
        <v>950</v>
      </c>
      <c r="AL113">
        <v>6774</v>
      </c>
      <c r="AM113">
        <v>970</v>
      </c>
      <c r="AN113">
        <v>6753</v>
      </c>
      <c r="AO113">
        <v>973</v>
      </c>
    </row>
    <row r="114" spans="1:41" x14ac:dyDescent="0.2">
      <c r="B114" t="str">
        <f t="shared" si="42"/>
        <v>CASETAS</v>
      </c>
      <c r="C114" t="s">
        <v>122</v>
      </c>
      <c r="D114" t="s">
        <v>144</v>
      </c>
      <c r="E114">
        <f t="shared" si="43"/>
        <v>4</v>
      </c>
      <c r="F114">
        <v>4</v>
      </c>
      <c r="G114">
        <v>0</v>
      </c>
      <c r="H114" s="38">
        <f t="shared" si="44"/>
        <v>24.878716258241074</v>
      </c>
      <c r="I114" s="38">
        <f t="shared" si="45"/>
        <v>29.581422866439876</v>
      </c>
      <c r="J114" s="38">
        <f t="shared" si="46"/>
        <v>0</v>
      </c>
      <c r="K114" s="75">
        <v>19</v>
      </c>
      <c r="L114" s="75">
        <v>19</v>
      </c>
      <c r="M114" s="75">
        <v>0</v>
      </c>
      <c r="N114" s="75">
        <f t="shared" si="58"/>
        <v>63.333333333333336</v>
      </c>
      <c r="O114" s="79">
        <f t="shared" si="48"/>
        <v>118.2033096926714</v>
      </c>
      <c r="P114" s="88">
        <f t="shared" si="49"/>
        <v>140.57413435927791</v>
      </c>
      <c r="Q114" s="38">
        <f t="shared" si="50"/>
        <v>0</v>
      </c>
      <c r="R114" s="75">
        <f t="shared" si="51"/>
        <v>30</v>
      </c>
      <c r="S114" s="84">
        <v>30</v>
      </c>
      <c r="T114" s="84">
        <v>0</v>
      </c>
      <c r="U114" s="46">
        <f t="shared" si="52"/>
        <v>187.17244821562267</v>
      </c>
      <c r="V114" s="91">
        <f t="shared" si="53"/>
        <v>222.53542022105185</v>
      </c>
      <c r="W114" s="60">
        <f t="shared" si="54"/>
        <v>0</v>
      </c>
      <c r="X114">
        <v>30</v>
      </c>
      <c r="Y114" s="62">
        <v>30</v>
      </c>
      <c r="Z114" s="62">
        <v>0</v>
      </c>
      <c r="AA114" s="46">
        <f t="shared" si="55"/>
        <v>188.05240393656365</v>
      </c>
      <c r="AB114" s="38">
        <f t="shared" si="56"/>
        <v>223.78039683723705</v>
      </c>
      <c r="AC114" s="38">
        <f t="shared" si="57"/>
        <v>0</v>
      </c>
      <c r="AD114" s="9">
        <v>8</v>
      </c>
      <c r="AE114" s="46">
        <v>50.777530942557917</v>
      </c>
      <c r="AF114" s="9">
        <v>13205</v>
      </c>
      <c r="AG114" s="9">
        <v>2550</v>
      </c>
      <c r="AH114">
        <v>13406</v>
      </c>
      <c r="AI114">
        <v>2547</v>
      </c>
      <c r="AJ114">
        <v>13481</v>
      </c>
      <c r="AK114">
        <v>2547</v>
      </c>
      <c r="AL114">
        <v>13516</v>
      </c>
      <c r="AM114">
        <v>2558</v>
      </c>
      <c r="AN114">
        <v>13522</v>
      </c>
      <c r="AO114">
        <v>2556</v>
      </c>
    </row>
    <row r="115" spans="1:41" x14ac:dyDescent="0.2">
      <c r="B115" t="str">
        <f t="shared" si="42"/>
        <v>DELICIAS NORTE</v>
      </c>
      <c r="C115" t="s">
        <v>123</v>
      </c>
      <c r="D115" t="s">
        <v>144</v>
      </c>
      <c r="E115">
        <f t="shared" si="43"/>
        <v>20</v>
      </c>
      <c r="F115">
        <v>20</v>
      </c>
      <c r="G115">
        <v>0</v>
      </c>
      <c r="H115" s="38">
        <f t="shared" si="44"/>
        <v>80.602909765042511</v>
      </c>
      <c r="I115" s="38">
        <f t="shared" si="45"/>
        <v>91.095422455021634</v>
      </c>
      <c r="J115" s="38">
        <f t="shared" si="46"/>
        <v>0</v>
      </c>
      <c r="K115" s="75">
        <v>26</v>
      </c>
      <c r="L115" s="75">
        <v>26</v>
      </c>
      <c r="M115" s="75">
        <v>0</v>
      </c>
      <c r="N115" s="75">
        <f t="shared" si="58"/>
        <v>47.272727272727273</v>
      </c>
      <c r="O115" s="79">
        <f t="shared" si="48"/>
        <v>105.02080219735832</v>
      </c>
      <c r="P115" s="88">
        <f t="shared" si="49"/>
        <v>118.61313868613139</v>
      </c>
      <c r="Q115" s="38">
        <f t="shared" si="50"/>
        <v>0</v>
      </c>
      <c r="R115" s="75">
        <f t="shared" si="51"/>
        <v>55</v>
      </c>
      <c r="S115" s="84">
        <v>55</v>
      </c>
      <c r="T115" s="84">
        <v>0</v>
      </c>
      <c r="U115" s="46">
        <f t="shared" si="52"/>
        <v>223.60450461438387</v>
      </c>
      <c r="V115" s="91">
        <f t="shared" si="53"/>
        <v>252.81544472535049</v>
      </c>
      <c r="W115" s="60">
        <f t="shared" si="54"/>
        <v>0</v>
      </c>
      <c r="X115">
        <v>47</v>
      </c>
      <c r="Y115" s="62">
        <v>47</v>
      </c>
      <c r="Z115" s="62">
        <v>0</v>
      </c>
      <c r="AA115" s="46">
        <f t="shared" si="55"/>
        <v>192.48883974280216</v>
      </c>
      <c r="AB115" s="38">
        <f t="shared" si="56"/>
        <v>217.60266679012918</v>
      </c>
      <c r="AC115" s="38">
        <f t="shared" si="57"/>
        <v>0</v>
      </c>
      <c r="AD115" s="9">
        <v>45</v>
      </c>
      <c r="AE115" s="46">
        <v>184.91884117526197</v>
      </c>
      <c r="AF115" s="9">
        <v>21552</v>
      </c>
      <c r="AG115" s="9">
        <v>2783</v>
      </c>
      <c r="AH115">
        <v>21599</v>
      </c>
      <c r="AI115">
        <v>2818</v>
      </c>
      <c r="AJ115">
        <v>21755</v>
      </c>
      <c r="AK115">
        <v>2842</v>
      </c>
      <c r="AL115">
        <v>21920</v>
      </c>
      <c r="AM115">
        <v>2837</v>
      </c>
      <c r="AN115">
        <v>21955</v>
      </c>
      <c r="AO115">
        <v>2858</v>
      </c>
    </row>
    <row r="116" spans="1:41" x14ac:dyDescent="0.2">
      <c r="B116" t="str">
        <f t="shared" si="42"/>
        <v>DELICIAS SUR</v>
      </c>
      <c r="C116" t="s">
        <v>124</v>
      </c>
      <c r="D116" t="s">
        <v>144</v>
      </c>
      <c r="E116">
        <f t="shared" si="43"/>
        <v>9</v>
      </c>
      <c r="F116">
        <v>9</v>
      </c>
      <c r="G116">
        <v>0</v>
      </c>
      <c r="H116" s="38">
        <f t="shared" si="44"/>
        <v>34.699464086054668</v>
      </c>
      <c r="I116" s="38">
        <f t="shared" si="45"/>
        <v>41.079008626591808</v>
      </c>
      <c r="J116" s="38">
        <f t="shared" si="46"/>
        <v>0</v>
      </c>
      <c r="K116" s="75">
        <v>30</v>
      </c>
      <c r="L116" s="75">
        <v>29</v>
      </c>
      <c r="M116" s="75">
        <v>1</v>
      </c>
      <c r="N116" s="75">
        <f t="shared" si="58"/>
        <v>103.44827586206897</v>
      </c>
      <c r="O116" s="79">
        <f t="shared" si="48"/>
        <v>115.78541103820919</v>
      </c>
      <c r="P116" s="88">
        <f t="shared" si="49"/>
        <v>132.13049024968106</v>
      </c>
      <c r="Q116" s="38">
        <f t="shared" si="50"/>
        <v>25.239777889954567</v>
      </c>
      <c r="R116" s="75">
        <f t="shared" si="51"/>
        <v>29</v>
      </c>
      <c r="S116" s="84">
        <v>29</v>
      </c>
      <c r="T116" s="84">
        <v>0</v>
      </c>
      <c r="U116" s="46">
        <f t="shared" si="52"/>
        <v>113.39641823727223</v>
      </c>
      <c r="V116" s="91">
        <f t="shared" si="53"/>
        <v>133.76383763837637</v>
      </c>
      <c r="W116" s="60">
        <f t="shared" si="54"/>
        <v>0</v>
      </c>
      <c r="X116">
        <v>21</v>
      </c>
      <c r="Y116" s="62">
        <v>21</v>
      </c>
      <c r="Z116" s="62">
        <v>0</v>
      </c>
      <c r="AA116" s="46">
        <f t="shared" si="55"/>
        <v>82.382017182535009</v>
      </c>
      <c r="AB116" s="38">
        <f t="shared" si="56"/>
        <v>96.876874106195501</v>
      </c>
      <c r="AC116" s="38">
        <f t="shared" si="57"/>
        <v>0</v>
      </c>
      <c r="AD116" s="9">
        <v>12</v>
      </c>
      <c r="AE116" s="46">
        <v>47.103155911446066</v>
      </c>
      <c r="AF116" s="9">
        <v>21632</v>
      </c>
      <c r="AG116" s="9">
        <v>3844</v>
      </c>
      <c r="AH116">
        <v>21677</v>
      </c>
      <c r="AI116">
        <v>3814</v>
      </c>
      <c r="AJ116">
        <v>21680</v>
      </c>
      <c r="AK116">
        <v>3894</v>
      </c>
      <c r="AL116">
        <v>21948</v>
      </c>
      <c r="AM116">
        <v>3962</v>
      </c>
      <c r="AN116">
        <v>21909</v>
      </c>
      <c r="AO116">
        <v>4028</v>
      </c>
    </row>
    <row r="117" spans="1:41" x14ac:dyDescent="0.2">
      <c r="B117" t="str">
        <f t="shared" si="42"/>
        <v>EJEA DE LOS CABALLEROS</v>
      </c>
      <c r="C117" t="s">
        <v>125</v>
      </c>
      <c r="D117" t="s">
        <v>144</v>
      </c>
      <c r="E117">
        <f t="shared" si="43"/>
        <v>37</v>
      </c>
      <c r="F117">
        <v>37</v>
      </c>
      <c r="G117">
        <v>0</v>
      </c>
      <c r="H117" s="38">
        <f t="shared" si="44"/>
        <v>211.2595637775494</v>
      </c>
      <c r="I117" s="38">
        <f t="shared" si="45"/>
        <v>244.27279329240116</v>
      </c>
      <c r="J117" s="38">
        <f t="shared" si="46"/>
        <v>0</v>
      </c>
      <c r="K117" s="75">
        <v>61</v>
      </c>
      <c r="L117" s="75">
        <v>61</v>
      </c>
      <c r="M117" s="75">
        <v>0</v>
      </c>
      <c r="N117" s="75">
        <f t="shared" si="58"/>
        <v>138.63636363636363</v>
      </c>
      <c r="O117" s="79">
        <f t="shared" si="48"/>
        <v>348.97025171624716</v>
      </c>
      <c r="P117" s="88">
        <f t="shared" si="49"/>
        <v>403.59931189625513</v>
      </c>
      <c r="Q117" s="38">
        <f t="shared" si="50"/>
        <v>0</v>
      </c>
      <c r="R117" s="75">
        <f t="shared" si="51"/>
        <v>44</v>
      </c>
      <c r="S117" s="84">
        <v>44</v>
      </c>
      <c r="T117" s="84">
        <v>0</v>
      </c>
      <c r="U117" s="46">
        <f t="shared" si="52"/>
        <v>254.3205595052309</v>
      </c>
      <c r="V117" s="91">
        <f t="shared" si="53"/>
        <v>293.86228544713816</v>
      </c>
      <c r="W117" s="60">
        <f t="shared" si="54"/>
        <v>0</v>
      </c>
      <c r="X117">
        <v>52</v>
      </c>
      <c r="Y117" s="62">
        <v>52</v>
      </c>
      <c r="Z117" s="62">
        <v>0</v>
      </c>
      <c r="AA117" s="46">
        <f t="shared" si="55"/>
        <v>301.44927536231882</v>
      </c>
      <c r="AB117" s="38">
        <f t="shared" si="56"/>
        <v>347.68654720513507</v>
      </c>
      <c r="AC117" s="38">
        <f t="shared" si="57"/>
        <v>0</v>
      </c>
      <c r="AD117" s="9">
        <v>29</v>
      </c>
      <c r="AE117" s="46">
        <v>169.90860089055542</v>
      </c>
      <c r="AF117" s="9">
        <v>14814</v>
      </c>
      <c r="AG117" s="9">
        <v>2254</v>
      </c>
      <c r="AH117">
        <v>14956</v>
      </c>
      <c r="AI117">
        <v>2294</v>
      </c>
      <c r="AJ117">
        <v>14973</v>
      </c>
      <c r="AK117">
        <v>2328</v>
      </c>
      <c r="AL117">
        <v>15114</v>
      </c>
      <c r="AM117">
        <v>2366</v>
      </c>
      <c r="AN117">
        <v>15147</v>
      </c>
      <c r="AO117">
        <v>2367</v>
      </c>
    </row>
    <row r="118" spans="1:41" x14ac:dyDescent="0.2">
      <c r="B118" t="str">
        <f t="shared" si="42"/>
        <v>EPILA</v>
      </c>
      <c r="C118" t="s">
        <v>126</v>
      </c>
      <c r="D118" t="s">
        <v>144</v>
      </c>
      <c r="E118">
        <f t="shared" si="43"/>
        <v>10</v>
      </c>
      <c r="F118">
        <v>10</v>
      </c>
      <c r="G118">
        <v>0</v>
      </c>
      <c r="H118" s="38">
        <f t="shared" si="44"/>
        <v>92.021717125241551</v>
      </c>
      <c r="I118" s="38">
        <f t="shared" si="45"/>
        <v>112.95606009262397</v>
      </c>
      <c r="J118" s="38">
        <f t="shared" si="46"/>
        <v>0</v>
      </c>
      <c r="K118" s="75">
        <v>12</v>
      </c>
      <c r="L118" s="75">
        <v>12</v>
      </c>
      <c r="M118" s="75">
        <v>0</v>
      </c>
      <c r="N118" s="75">
        <f t="shared" si="58"/>
        <v>133.33333333333334</v>
      </c>
      <c r="O118" s="79">
        <f t="shared" si="48"/>
        <v>111.36890951276102</v>
      </c>
      <c r="P118" s="88">
        <f t="shared" si="49"/>
        <v>136.65869490946361</v>
      </c>
      <c r="Q118" s="38">
        <f t="shared" si="50"/>
        <v>0</v>
      </c>
      <c r="R118" s="75">
        <f t="shared" si="51"/>
        <v>9</v>
      </c>
      <c r="S118" s="84">
        <v>9</v>
      </c>
      <c r="T118" s="84">
        <v>0</v>
      </c>
      <c r="U118" s="46">
        <f t="shared" si="52"/>
        <v>85.518814139110603</v>
      </c>
      <c r="V118" s="91">
        <f t="shared" si="53"/>
        <v>104.63899546564353</v>
      </c>
      <c r="W118" s="60">
        <f t="shared" si="54"/>
        <v>0</v>
      </c>
      <c r="X118">
        <v>6</v>
      </c>
      <c r="Y118" s="62">
        <v>6</v>
      </c>
      <c r="Z118" s="62">
        <v>0</v>
      </c>
      <c r="AA118" s="46">
        <f t="shared" si="55"/>
        <v>58.377116170461179</v>
      </c>
      <c r="AB118" s="38">
        <f t="shared" si="56"/>
        <v>71.149057274991108</v>
      </c>
      <c r="AC118" s="38">
        <f t="shared" si="57"/>
        <v>0</v>
      </c>
      <c r="AD118" s="9">
        <v>8</v>
      </c>
      <c r="AE118" s="46">
        <v>79.121748590643847</v>
      </c>
      <c r="AF118" s="9">
        <v>8377</v>
      </c>
      <c r="AG118" s="9">
        <v>1734</v>
      </c>
      <c r="AH118">
        <v>8433</v>
      </c>
      <c r="AI118">
        <v>1845</v>
      </c>
      <c r="AJ118">
        <v>8601</v>
      </c>
      <c r="AK118">
        <v>1923</v>
      </c>
      <c r="AL118">
        <v>8781</v>
      </c>
      <c r="AM118">
        <v>1994</v>
      </c>
      <c r="AN118">
        <v>8853</v>
      </c>
      <c r="AO118">
        <v>2014</v>
      </c>
    </row>
    <row r="119" spans="1:41" x14ac:dyDescent="0.2">
      <c r="B119" t="str">
        <f t="shared" si="42"/>
        <v>GALLUR</v>
      </c>
      <c r="C119" t="s">
        <v>127</v>
      </c>
      <c r="D119" t="s">
        <v>144</v>
      </c>
      <c r="E119">
        <f t="shared" si="43"/>
        <v>12</v>
      </c>
      <c r="F119">
        <v>12</v>
      </c>
      <c r="G119">
        <v>0</v>
      </c>
      <c r="H119" s="38">
        <f t="shared" si="44"/>
        <v>166.5972511453561</v>
      </c>
      <c r="I119" s="38">
        <f t="shared" si="45"/>
        <v>189.75332068311195</v>
      </c>
      <c r="J119" s="38">
        <f t="shared" si="46"/>
        <v>0</v>
      </c>
      <c r="K119" s="75">
        <v>18</v>
      </c>
      <c r="L119" s="75">
        <v>18</v>
      </c>
      <c r="M119" s="75">
        <v>0</v>
      </c>
      <c r="N119" s="75">
        <f t="shared" si="58"/>
        <v>360</v>
      </c>
      <c r="O119" s="79">
        <f t="shared" si="48"/>
        <v>247.96803967488634</v>
      </c>
      <c r="P119" s="88">
        <f t="shared" si="49"/>
        <v>282.35294117647061</v>
      </c>
      <c r="Q119" s="38">
        <f t="shared" si="50"/>
        <v>0</v>
      </c>
      <c r="R119" s="75">
        <f t="shared" si="51"/>
        <v>5</v>
      </c>
      <c r="S119" s="84">
        <v>5</v>
      </c>
      <c r="T119" s="84">
        <v>0</v>
      </c>
      <c r="U119" s="46">
        <f t="shared" si="52"/>
        <v>68.50253459377997</v>
      </c>
      <c r="V119" s="91">
        <f t="shared" si="53"/>
        <v>78.394481028535594</v>
      </c>
      <c r="W119" s="60">
        <f t="shared" si="54"/>
        <v>0</v>
      </c>
      <c r="X119">
        <v>4</v>
      </c>
      <c r="Y119" s="62">
        <v>4</v>
      </c>
      <c r="Z119" s="62">
        <v>0</v>
      </c>
      <c r="AA119" s="46">
        <f t="shared" si="55"/>
        <v>54.090601757944555</v>
      </c>
      <c r="AB119" s="38">
        <f t="shared" si="56"/>
        <v>61.699830325466607</v>
      </c>
      <c r="AC119" s="38">
        <f t="shared" si="57"/>
        <v>0</v>
      </c>
      <c r="AD119" s="9">
        <v>3</v>
      </c>
      <c r="AE119" s="46">
        <v>40.382285637367076</v>
      </c>
      <c r="AF119" s="9">
        <v>6511</v>
      </c>
      <c r="AG119" s="9">
        <v>918</v>
      </c>
      <c r="AH119">
        <v>6483</v>
      </c>
      <c r="AI119">
        <v>912</v>
      </c>
      <c r="AJ119">
        <v>6378</v>
      </c>
      <c r="AK119">
        <v>921</v>
      </c>
      <c r="AL119">
        <v>6375</v>
      </c>
      <c r="AM119">
        <v>884</v>
      </c>
      <c r="AN119">
        <v>6324</v>
      </c>
      <c r="AO119">
        <v>879</v>
      </c>
    </row>
    <row r="120" spans="1:41" s="2" customFormat="1" x14ac:dyDescent="0.2">
      <c r="A120"/>
      <c r="B120" t="str">
        <f t="shared" si="42"/>
        <v>HERRERA DE LOS NAVARROS</v>
      </c>
      <c r="C120" s="35" t="s">
        <v>128</v>
      </c>
      <c r="D120" t="s">
        <v>144</v>
      </c>
      <c r="E120">
        <f t="shared" si="43"/>
        <v>0</v>
      </c>
      <c r="F120">
        <v>0</v>
      </c>
      <c r="G120">
        <v>0</v>
      </c>
      <c r="H120" s="38">
        <f t="shared" si="44"/>
        <v>0</v>
      </c>
      <c r="I120" s="38">
        <f t="shared" si="45"/>
        <v>0</v>
      </c>
      <c r="J120" s="38"/>
      <c r="K120" s="75">
        <v>0</v>
      </c>
      <c r="L120" s="75">
        <v>0</v>
      </c>
      <c r="M120" s="75">
        <v>0</v>
      </c>
      <c r="N120" s="75"/>
      <c r="O120" s="79">
        <f t="shared" si="48"/>
        <v>0</v>
      </c>
      <c r="P120" s="88">
        <f t="shared" si="49"/>
        <v>0</v>
      </c>
      <c r="Q120" s="38" t="e">
        <f t="shared" si="50"/>
        <v>#DIV/0!</v>
      </c>
      <c r="R120" s="75">
        <f t="shared" si="51"/>
        <v>0</v>
      </c>
      <c r="S120" s="84">
        <v>0</v>
      </c>
      <c r="T120" s="84">
        <v>0</v>
      </c>
      <c r="U120" s="46">
        <f t="shared" si="52"/>
        <v>0</v>
      </c>
      <c r="V120" s="91">
        <f t="shared" si="53"/>
        <v>0</v>
      </c>
      <c r="W120" s="60" t="e">
        <f t="shared" si="54"/>
        <v>#DIV/0!</v>
      </c>
      <c r="X120">
        <v>1</v>
      </c>
      <c r="Y120" s="62">
        <v>1</v>
      </c>
      <c r="Z120" s="62">
        <v>0</v>
      </c>
      <c r="AA120" s="46">
        <f t="shared" si="55"/>
        <v>131.92612137203167</v>
      </c>
      <c r="AB120" s="38">
        <f t="shared" si="56"/>
        <v>131.92612137203167</v>
      </c>
      <c r="AC120" s="38" t="e">
        <f t="shared" si="57"/>
        <v>#DIV/0!</v>
      </c>
      <c r="AD120" s="32">
        <v>0</v>
      </c>
      <c r="AE120" s="48">
        <v>0</v>
      </c>
      <c r="AF120" s="9">
        <v>768</v>
      </c>
      <c r="AG120" s="9">
        <v>0</v>
      </c>
      <c r="AH120">
        <v>758</v>
      </c>
      <c r="AI120">
        <v>0</v>
      </c>
      <c r="AJ120">
        <v>728</v>
      </c>
      <c r="AK120">
        <v>0</v>
      </c>
      <c r="AL120">
        <v>687</v>
      </c>
      <c r="AM120">
        <v>0</v>
      </c>
      <c r="AN120">
        <v>682</v>
      </c>
      <c r="AO120">
        <v>0</v>
      </c>
    </row>
    <row r="121" spans="1:41" s="2" customFormat="1" x14ac:dyDescent="0.2">
      <c r="A121"/>
      <c r="B121" s="35" t="s">
        <v>432</v>
      </c>
      <c r="C121" t="s">
        <v>129</v>
      </c>
      <c r="D121" t="s">
        <v>144</v>
      </c>
      <c r="E121">
        <f t="shared" si="43"/>
        <v>15</v>
      </c>
      <c r="F121">
        <v>15</v>
      </c>
      <c r="G121">
        <v>0</v>
      </c>
      <c r="H121" s="38">
        <f t="shared" si="44"/>
        <v>92.63833992094861</v>
      </c>
      <c r="I121" s="38">
        <f t="shared" si="45"/>
        <v>109.08297578357937</v>
      </c>
      <c r="J121" s="38">
        <f t="shared" si="46"/>
        <v>0</v>
      </c>
      <c r="K121" s="75">
        <v>16</v>
      </c>
      <c r="L121" s="75">
        <v>16</v>
      </c>
      <c r="M121" s="75">
        <v>0</v>
      </c>
      <c r="N121" s="75">
        <f t="shared" ref="N121:N133" si="59">K121*100/R121</f>
        <v>94.117647058823536</v>
      </c>
      <c r="O121" s="79">
        <f t="shared" si="48"/>
        <v>100.04376914900269</v>
      </c>
      <c r="P121" s="88">
        <f t="shared" si="49"/>
        <v>117.62976032936334</v>
      </c>
      <c r="Q121" s="38">
        <f t="shared" si="50"/>
        <v>0</v>
      </c>
      <c r="R121" s="75">
        <f t="shared" si="51"/>
        <v>17</v>
      </c>
      <c r="S121" s="84">
        <v>17</v>
      </c>
      <c r="T121" s="84">
        <v>0</v>
      </c>
      <c r="U121" s="46">
        <f t="shared" si="52"/>
        <v>107.69718086791258</v>
      </c>
      <c r="V121" s="91">
        <f t="shared" si="53"/>
        <v>126.83727523688727</v>
      </c>
      <c r="W121" s="60">
        <f t="shared" si="54"/>
        <v>0</v>
      </c>
      <c r="X121">
        <v>7</v>
      </c>
      <c r="Y121" s="62">
        <v>7</v>
      </c>
      <c r="Z121" s="62">
        <v>0</v>
      </c>
      <c r="AA121" s="46">
        <f t="shared" si="55"/>
        <v>44.964028776978417</v>
      </c>
      <c r="AB121" s="38">
        <f t="shared" si="56"/>
        <v>52.714812862414341</v>
      </c>
      <c r="AC121" s="38">
        <f t="shared" si="57"/>
        <v>0</v>
      </c>
      <c r="AD121" s="9">
        <v>10</v>
      </c>
      <c r="AE121" s="46">
        <v>65.07451031430989</v>
      </c>
      <c r="AF121" s="9">
        <v>13104</v>
      </c>
      <c r="AG121" s="9">
        <v>2263</v>
      </c>
      <c r="AH121">
        <v>13279</v>
      </c>
      <c r="AI121">
        <v>2289</v>
      </c>
      <c r="AJ121">
        <v>13403</v>
      </c>
      <c r="AK121">
        <v>2382</v>
      </c>
      <c r="AL121">
        <v>13602</v>
      </c>
      <c r="AM121">
        <v>2391</v>
      </c>
      <c r="AN121">
        <v>13751</v>
      </c>
      <c r="AO121">
        <v>2441</v>
      </c>
    </row>
    <row r="122" spans="1:41" x14ac:dyDescent="0.2">
      <c r="B122" t="str">
        <f t="shared" si="42"/>
        <v>MARIA DE HUERVA</v>
      </c>
      <c r="C122" t="s">
        <v>130</v>
      </c>
      <c r="D122" t="s">
        <v>144</v>
      </c>
      <c r="E122">
        <f t="shared" si="43"/>
        <v>17</v>
      </c>
      <c r="F122">
        <v>16</v>
      </c>
      <c r="G122">
        <v>1</v>
      </c>
      <c r="H122" s="38">
        <f t="shared" si="44"/>
        <v>76.449161307730364</v>
      </c>
      <c r="I122" s="38">
        <f t="shared" si="45"/>
        <v>94.062316284538511</v>
      </c>
      <c r="J122" s="38">
        <f t="shared" si="46"/>
        <v>19.131432944327532</v>
      </c>
      <c r="K122" s="75">
        <v>51</v>
      </c>
      <c r="L122" s="75">
        <v>49</v>
      </c>
      <c r="M122" s="75">
        <v>2</v>
      </c>
      <c r="N122" s="75">
        <f t="shared" si="59"/>
        <v>164.51612903225808</v>
      </c>
      <c r="O122" s="79">
        <f t="shared" si="48"/>
        <v>232.38859017588626</v>
      </c>
      <c r="P122" s="88">
        <f t="shared" si="49"/>
        <v>292.38021361656422</v>
      </c>
      <c r="Q122" s="38">
        <f t="shared" si="50"/>
        <v>38.557933294775403</v>
      </c>
      <c r="R122" s="75">
        <f t="shared" si="51"/>
        <v>31</v>
      </c>
      <c r="S122" s="84">
        <v>30</v>
      </c>
      <c r="T122" s="84">
        <v>1</v>
      </c>
      <c r="U122" s="46">
        <f t="shared" si="52"/>
        <v>145.4443089049451</v>
      </c>
      <c r="V122" s="91">
        <f t="shared" si="53"/>
        <v>184.95684340320591</v>
      </c>
      <c r="W122" s="60">
        <f t="shared" si="54"/>
        <v>19.630938358853552</v>
      </c>
      <c r="X122">
        <v>30</v>
      </c>
      <c r="Y122" s="62">
        <v>29</v>
      </c>
      <c r="Z122" s="62">
        <v>1</v>
      </c>
      <c r="AA122" s="46">
        <f t="shared" si="55"/>
        <v>145.36996656490768</v>
      </c>
      <c r="AB122" s="38">
        <f t="shared" si="56"/>
        <v>184.40798677349613</v>
      </c>
      <c r="AC122" s="38">
        <f t="shared" si="57"/>
        <v>20.362451639177358</v>
      </c>
      <c r="AD122" s="9">
        <v>4</v>
      </c>
      <c r="AE122" s="46">
        <v>20.183671409829447</v>
      </c>
      <c r="AF122" s="9">
        <v>15142</v>
      </c>
      <c r="AG122" s="9">
        <v>4676</v>
      </c>
      <c r="AH122">
        <v>15726</v>
      </c>
      <c r="AI122">
        <v>4911</v>
      </c>
      <c r="AJ122">
        <v>16220</v>
      </c>
      <c r="AK122">
        <v>5094</v>
      </c>
      <c r="AL122">
        <v>16759</v>
      </c>
      <c r="AM122">
        <v>5187</v>
      </c>
      <c r="AN122">
        <v>17010</v>
      </c>
      <c r="AO122">
        <v>5227</v>
      </c>
    </row>
    <row r="123" spans="1:41" x14ac:dyDescent="0.2">
      <c r="B123" s="35" t="s">
        <v>434</v>
      </c>
      <c r="C123" t="s">
        <v>131</v>
      </c>
      <c r="D123" t="s">
        <v>144</v>
      </c>
      <c r="E123">
        <f t="shared" si="43"/>
        <v>11</v>
      </c>
      <c r="F123">
        <v>11</v>
      </c>
      <c r="G123">
        <v>0</v>
      </c>
      <c r="H123" s="38">
        <f t="shared" si="44"/>
        <v>64.267352185089976</v>
      </c>
      <c r="I123" s="38">
        <f t="shared" si="45"/>
        <v>80.97165991902834</v>
      </c>
      <c r="J123" s="38">
        <f t="shared" si="46"/>
        <v>0</v>
      </c>
      <c r="K123" s="75">
        <v>29</v>
      </c>
      <c r="L123" s="75">
        <v>29</v>
      </c>
      <c r="M123" s="75">
        <v>0</v>
      </c>
      <c r="N123" s="75">
        <f t="shared" si="59"/>
        <v>80.555555555555557</v>
      </c>
      <c r="O123" s="79">
        <f t="shared" si="48"/>
        <v>171.93336100077073</v>
      </c>
      <c r="P123" s="88">
        <f t="shared" si="49"/>
        <v>215.98272138228941</v>
      </c>
      <c r="Q123" s="38">
        <f t="shared" si="50"/>
        <v>0</v>
      </c>
      <c r="R123" s="75">
        <f t="shared" si="51"/>
        <v>36</v>
      </c>
      <c r="S123" s="84">
        <v>36</v>
      </c>
      <c r="T123" s="84">
        <v>0</v>
      </c>
      <c r="U123" s="46">
        <f t="shared" si="52"/>
        <v>219.98166819431714</v>
      </c>
      <c r="V123" s="91">
        <f t="shared" si="53"/>
        <v>276.66769136181983</v>
      </c>
      <c r="W123" s="60">
        <f t="shared" si="54"/>
        <v>0</v>
      </c>
      <c r="X123">
        <v>25</v>
      </c>
      <c r="Y123" s="62">
        <v>25</v>
      </c>
      <c r="Z123" s="62">
        <v>0</v>
      </c>
      <c r="AA123" s="46">
        <f t="shared" si="55"/>
        <v>156.1036528254761</v>
      </c>
      <c r="AB123" s="38">
        <f t="shared" si="56"/>
        <v>195.89406049208588</v>
      </c>
      <c r="AC123" s="38">
        <f t="shared" si="57"/>
        <v>0</v>
      </c>
      <c r="AD123" s="9">
        <v>34</v>
      </c>
      <c r="AE123" s="46">
        <v>217.75329832201871</v>
      </c>
      <c r="AF123" s="9">
        <v>12435</v>
      </c>
      <c r="AG123" s="9">
        <v>3179</v>
      </c>
      <c r="AH123">
        <v>12762</v>
      </c>
      <c r="AI123">
        <v>3253</v>
      </c>
      <c r="AJ123">
        <v>13012</v>
      </c>
      <c r="AK123">
        <v>3353</v>
      </c>
      <c r="AL123">
        <v>13427</v>
      </c>
      <c r="AM123">
        <v>3440</v>
      </c>
      <c r="AN123">
        <v>13585</v>
      </c>
      <c r="AO123">
        <v>3531</v>
      </c>
    </row>
    <row r="124" spans="1:41" x14ac:dyDescent="0.2">
      <c r="B124" t="str">
        <f t="shared" si="42"/>
        <v>OLIVER</v>
      </c>
      <c r="C124" t="s">
        <v>132</v>
      </c>
      <c r="D124" t="s">
        <v>144</v>
      </c>
      <c r="E124">
        <f t="shared" si="43"/>
        <v>6</v>
      </c>
      <c r="F124">
        <v>6</v>
      </c>
      <c r="G124">
        <v>0</v>
      </c>
      <c r="H124" s="38">
        <f t="shared" si="44"/>
        <v>37.996327021721235</v>
      </c>
      <c r="I124" s="38">
        <f t="shared" si="45"/>
        <v>46.349942062572424</v>
      </c>
      <c r="J124" s="38">
        <f t="shared" si="46"/>
        <v>0</v>
      </c>
      <c r="K124" s="75">
        <v>14</v>
      </c>
      <c r="L124" s="75">
        <v>14</v>
      </c>
      <c r="M124" s="75">
        <v>0</v>
      </c>
      <c r="N124" s="75">
        <f t="shared" si="59"/>
        <v>200</v>
      </c>
      <c r="O124" s="79">
        <f t="shared" si="48"/>
        <v>88.883245508221705</v>
      </c>
      <c r="P124" s="88">
        <f t="shared" si="49"/>
        <v>108.26695537854768</v>
      </c>
      <c r="Q124" s="38">
        <f t="shared" si="50"/>
        <v>0</v>
      </c>
      <c r="R124" s="75">
        <f t="shared" si="51"/>
        <v>7</v>
      </c>
      <c r="S124" s="84">
        <v>7</v>
      </c>
      <c r="T124" s="84">
        <v>0</v>
      </c>
      <c r="U124" s="46">
        <f t="shared" si="52"/>
        <v>45.108905786828203</v>
      </c>
      <c r="V124" s="91">
        <f t="shared" si="53"/>
        <v>55.057417020607204</v>
      </c>
      <c r="W124" s="60">
        <f t="shared" si="54"/>
        <v>0</v>
      </c>
      <c r="X124">
        <v>6</v>
      </c>
      <c r="Y124" s="62">
        <v>6</v>
      </c>
      <c r="Z124" s="62">
        <v>0</v>
      </c>
      <c r="AA124" s="46">
        <f t="shared" si="55"/>
        <v>39.057414399166774</v>
      </c>
      <c r="AB124" s="38">
        <f t="shared" si="56"/>
        <v>47.61904761904762</v>
      </c>
      <c r="AC124" s="38">
        <f t="shared" si="57"/>
        <v>0</v>
      </c>
      <c r="AD124" s="9">
        <v>3</v>
      </c>
      <c r="AE124" s="46">
        <v>19.379844961240309</v>
      </c>
      <c r="AF124" s="9">
        <v>12721</v>
      </c>
      <c r="AG124" s="9">
        <v>2759</v>
      </c>
      <c r="AH124">
        <v>12600</v>
      </c>
      <c r="AI124">
        <v>2762</v>
      </c>
      <c r="AJ124">
        <v>12714</v>
      </c>
      <c r="AK124">
        <v>2804</v>
      </c>
      <c r="AL124">
        <v>12931</v>
      </c>
      <c r="AM124">
        <v>2820</v>
      </c>
      <c r="AN124">
        <v>12945</v>
      </c>
      <c r="AO124">
        <v>2846</v>
      </c>
    </row>
    <row r="125" spans="1:41" x14ac:dyDescent="0.2">
      <c r="B125" t="str">
        <f t="shared" si="42"/>
        <v>SADABA</v>
      </c>
      <c r="C125" t="s">
        <v>133</v>
      </c>
      <c r="D125" t="s">
        <v>144</v>
      </c>
      <c r="E125">
        <f t="shared" si="43"/>
        <v>3</v>
      </c>
      <c r="F125">
        <v>3</v>
      </c>
      <c r="G125">
        <v>0</v>
      </c>
      <c r="H125" s="38">
        <f t="shared" si="44"/>
        <v>106.68563300142249</v>
      </c>
      <c r="I125" s="38">
        <f t="shared" si="45"/>
        <v>106.68563300142249</v>
      </c>
      <c r="J125" s="38"/>
      <c r="K125" s="75">
        <v>7</v>
      </c>
      <c r="L125" s="75">
        <v>7</v>
      </c>
      <c r="M125" s="75">
        <v>0</v>
      </c>
      <c r="N125" s="75">
        <f t="shared" si="59"/>
        <v>38.888888888888886</v>
      </c>
      <c r="O125" s="79">
        <f t="shared" si="48"/>
        <v>247.87535410764872</v>
      </c>
      <c r="P125" s="88">
        <f t="shared" si="49"/>
        <v>247.87535410764872</v>
      </c>
      <c r="Q125" s="38" t="e">
        <f t="shared" si="50"/>
        <v>#DIV/0!</v>
      </c>
      <c r="R125" s="75">
        <f t="shared" si="51"/>
        <v>18</v>
      </c>
      <c r="S125" s="84">
        <v>18</v>
      </c>
      <c r="T125" s="84">
        <v>0</v>
      </c>
      <c r="U125" s="46">
        <f t="shared" si="52"/>
        <v>632.91139240506334</v>
      </c>
      <c r="V125" s="91">
        <f t="shared" si="53"/>
        <v>632.91139240506334</v>
      </c>
      <c r="W125" s="60" t="e">
        <f t="shared" si="54"/>
        <v>#DIV/0!</v>
      </c>
      <c r="X125">
        <v>3</v>
      </c>
      <c r="Y125" s="62">
        <v>3</v>
      </c>
      <c r="Z125" s="62">
        <v>0</v>
      </c>
      <c r="AA125" s="46">
        <f t="shared" si="55"/>
        <v>103.95010395010395</v>
      </c>
      <c r="AB125" s="38">
        <f t="shared" si="56"/>
        <v>103.95010395010395</v>
      </c>
      <c r="AC125" s="38" t="e">
        <f t="shared" si="57"/>
        <v>#DIV/0!</v>
      </c>
      <c r="AD125" s="9">
        <v>4</v>
      </c>
      <c r="AE125" s="46">
        <v>136.56538067599863</v>
      </c>
      <c r="AF125" s="9">
        <v>2929</v>
      </c>
      <c r="AG125" s="9">
        <v>0</v>
      </c>
      <c r="AH125">
        <v>2886</v>
      </c>
      <c r="AI125">
        <v>0</v>
      </c>
      <c r="AJ125">
        <v>2844</v>
      </c>
      <c r="AK125">
        <v>0</v>
      </c>
      <c r="AL125">
        <v>2824</v>
      </c>
      <c r="AM125">
        <v>0</v>
      </c>
      <c r="AN125">
        <v>2812</v>
      </c>
      <c r="AO125">
        <v>0</v>
      </c>
    </row>
    <row r="126" spans="1:41" x14ac:dyDescent="0.2">
      <c r="B126" s="35" t="s">
        <v>453</v>
      </c>
      <c r="C126" s="78" t="s">
        <v>447</v>
      </c>
      <c r="D126" t="s">
        <v>144</v>
      </c>
      <c r="E126">
        <f t="shared" si="43"/>
        <v>0</v>
      </c>
      <c r="F126">
        <v>0</v>
      </c>
      <c r="G126">
        <v>0</v>
      </c>
      <c r="H126" s="38">
        <f t="shared" si="44"/>
        <v>0</v>
      </c>
      <c r="I126" s="38">
        <f t="shared" si="45"/>
        <v>0</v>
      </c>
      <c r="J126" s="38"/>
      <c r="K126" s="75">
        <v>0</v>
      </c>
      <c r="L126" s="75">
        <v>0</v>
      </c>
      <c r="M126" s="75">
        <v>0</v>
      </c>
      <c r="N126" s="75">
        <f t="shared" si="59"/>
        <v>0</v>
      </c>
      <c r="O126" s="79">
        <f t="shared" si="48"/>
        <v>0</v>
      </c>
      <c r="P126" s="88">
        <f t="shared" si="49"/>
        <v>0</v>
      </c>
      <c r="Q126" s="38" t="e">
        <f t="shared" si="50"/>
        <v>#DIV/0!</v>
      </c>
      <c r="R126" s="75">
        <f t="shared" si="51"/>
        <v>1</v>
      </c>
      <c r="S126" s="84">
        <v>1</v>
      </c>
      <c r="T126" s="84">
        <v>0</v>
      </c>
      <c r="U126" s="46">
        <f t="shared" si="52"/>
        <v>137.74104683195591</v>
      </c>
      <c r="V126" s="91">
        <f t="shared" si="53"/>
        <v>137.74104683195591</v>
      </c>
      <c r="W126" s="60" t="e">
        <f t="shared" si="54"/>
        <v>#DIV/0!</v>
      </c>
      <c r="Y126" s="62"/>
      <c r="Z126" s="62"/>
      <c r="AA126" s="46"/>
      <c r="AD126" s="9"/>
      <c r="AE126" s="46"/>
      <c r="AF126" s="9"/>
      <c r="AG126" s="9"/>
      <c r="AJ126">
        <v>726</v>
      </c>
      <c r="AK126">
        <v>0</v>
      </c>
      <c r="AL126">
        <v>751</v>
      </c>
      <c r="AM126">
        <v>0</v>
      </c>
      <c r="AN126">
        <v>737</v>
      </c>
      <c r="AO126">
        <v>0</v>
      </c>
    </row>
    <row r="127" spans="1:41" x14ac:dyDescent="0.2">
      <c r="B127" t="str">
        <f t="shared" si="42"/>
        <v>TARAZONA</v>
      </c>
      <c r="C127" t="s">
        <v>134</v>
      </c>
      <c r="D127" t="s">
        <v>144</v>
      </c>
      <c r="E127">
        <f t="shared" si="43"/>
        <v>17</v>
      </c>
      <c r="F127">
        <v>17</v>
      </c>
      <c r="G127">
        <v>0</v>
      </c>
      <c r="H127" s="38">
        <f t="shared" si="44"/>
        <v>130.3680981595092</v>
      </c>
      <c r="I127" s="38">
        <f t="shared" si="45"/>
        <v>149.76654039291691</v>
      </c>
      <c r="J127" s="38">
        <f t="shared" si="46"/>
        <v>0</v>
      </c>
      <c r="K127" s="75">
        <v>46</v>
      </c>
      <c r="L127" s="75">
        <v>46</v>
      </c>
      <c r="M127" s="75">
        <v>0</v>
      </c>
      <c r="N127" s="75">
        <f t="shared" si="59"/>
        <v>242.10526315789474</v>
      </c>
      <c r="O127" s="79">
        <f t="shared" si="48"/>
        <v>352.51743428615219</v>
      </c>
      <c r="P127" s="88">
        <f t="shared" si="49"/>
        <v>406.46814526818059</v>
      </c>
      <c r="Q127" s="38">
        <f t="shared" si="50"/>
        <v>0</v>
      </c>
      <c r="R127" s="75">
        <f t="shared" si="51"/>
        <v>19</v>
      </c>
      <c r="S127" s="84">
        <v>19</v>
      </c>
      <c r="T127" s="84">
        <v>0</v>
      </c>
      <c r="U127" s="46">
        <f t="shared" si="52"/>
        <v>144.80603612529532</v>
      </c>
      <c r="V127" s="91">
        <f t="shared" si="53"/>
        <v>168.12671445004867</v>
      </c>
      <c r="W127" s="60">
        <f t="shared" si="54"/>
        <v>0</v>
      </c>
      <c r="X127">
        <v>39</v>
      </c>
      <c r="Y127" s="62">
        <v>39</v>
      </c>
      <c r="Z127" s="62">
        <v>0</v>
      </c>
      <c r="AA127" s="46">
        <f t="shared" ref="AA127:AA133" si="60">X127*100000/(AH127+AI127)</f>
        <v>296.39762881896945</v>
      </c>
      <c r="AB127" s="38">
        <f t="shared" ref="AB127:AC133" si="61">Y127*100000/AH127</f>
        <v>343.88501895776386</v>
      </c>
      <c r="AC127" s="38">
        <f t="shared" si="61"/>
        <v>0</v>
      </c>
      <c r="AD127" s="9">
        <v>46</v>
      </c>
      <c r="AE127" s="46">
        <v>346.62045060658579</v>
      </c>
      <c r="AF127" s="9">
        <v>11405</v>
      </c>
      <c r="AG127" s="9">
        <v>1866</v>
      </c>
      <c r="AH127">
        <v>11341</v>
      </c>
      <c r="AI127">
        <v>1817</v>
      </c>
      <c r="AJ127">
        <v>11301</v>
      </c>
      <c r="AK127">
        <v>1820</v>
      </c>
      <c r="AL127">
        <v>11317</v>
      </c>
      <c r="AM127">
        <v>1732</v>
      </c>
      <c r="AN127">
        <v>11351</v>
      </c>
      <c r="AO127">
        <v>1689</v>
      </c>
    </row>
    <row r="128" spans="1:41" x14ac:dyDescent="0.2">
      <c r="B128" t="str">
        <f t="shared" si="42"/>
        <v>TAUSTE</v>
      </c>
      <c r="C128" t="s">
        <v>135</v>
      </c>
      <c r="D128" t="s">
        <v>144</v>
      </c>
      <c r="E128">
        <f t="shared" si="43"/>
        <v>14</v>
      </c>
      <c r="F128">
        <v>14</v>
      </c>
      <c r="G128">
        <v>0</v>
      </c>
      <c r="H128" s="38">
        <f t="shared" si="44"/>
        <v>177.43979721166033</v>
      </c>
      <c r="I128" s="38">
        <f t="shared" si="45"/>
        <v>201.9036631093164</v>
      </c>
      <c r="J128" s="38">
        <f t="shared" si="46"/>
        <v>0</v>
      </c>
      <c r="K128" s="75">
        <v>31</v>
      </c>
      <c r="L128" s="75">
        <v>31</v>
      </c>
      <c r="M128" s="75">
        <v>0</v>
      </c>
      <c r="N128" s="75">
        <f t="shared" si="59"/>
        <v>221.42857142857142</v>
      </c>
      <c r="O128" s="79">
        <f t="shared" si="48"/>
        <v>391.31532441302699</v>
      </c>
      <c r="P128" s="88">
        <f t="shared" si="49"/>
        <v>444.63568559954103</v>
      </c>
      <c r="Q128" s="38">
        <f t="shared" si="50"/>
        <v>0</v>
      </c>
      <c r="R128" s="75">
        <f t="shared" si="51"/>
        <v>14</v>
      </c>
      <c r="S128" s="84">
        <v>14</v>
      </c>
      <c r="T128" s="84">
        <v>0</v>
      </c>
      <c r="U128" s="46">
        <f t="shared" si="52"/>
        <v>176.61158067364704</v>
      </c>
      <c r="V128" s="91">
        <f t="shared" si="53"/>
        <v>201.14942528735631</v>
      </c>
      <c r="W128" s="60">
        <f t="shared" si="54"/>
        <v>0</v>
      </c>
      <c r="X128">
        <v>6</v>
      </c>
      <c r="Y128" s="62">
        <v>6</v>
      </c>
      <c r="Z128" s="62">
        <v>0</v>
      </c>
      <c r="AA128" s="46">
        <f t="shared" si="60"/>
        <v>75.490689481630596</v>
      </c>
      <c r="AB128" s="38">
        <f t="shared" si="61"/>
        <v>86.033839977057639</v>
      </c>
      <c r="AC128" s="38">
        <f t="shared" si="61"/>
        <v>0</v>
      </c>
      <c r="AD128" s="9">
        <v>2</v>
      </c>
      <c r="AE128" s="46">
        <v>25.176233635448138</v>
      </c>
      <c r="AF128" s="9">
        <v>6949</v>
      </c>
      <c r="AG128" s="9">
        <v>995</v>
      </c>
      <c r="AH128">
        <v>6974</v>
      </c>
      <c r="AI128">
        <v>974</v>
      </c>
      <c r="AJ128">
        <v>6960</v>
      </c>
      <c r="AK128">
        <v>967</v>
      </c>
      <c r="AL128">
        <v>6972</v>
      </c>
      <c r="AM128">
        <v>950</v>
      </c>
      <c r="AN128">
        <v>6934</v>
      </c>
      <c r="AO128">
        <v>956</v>
      </c>
    </row>
    <row r="129" spans="1:41" x14ac:dyDescent="0.2">
      <c r="B129" t="str">
        <f t="shared" si="42"/>
        <v>UNIVERSITAS</v>
      </c>
      <c r="C129" t="s">
        <v>136</v>
      </c>
      <c r="D129" t="s">
        <v>144</v>
      </c>
      <c r="E129">
        <f t="shared" si="43"/>
        <v>37</v>
      </c>
      <c r="F129">
        <v>37</v>
      </c>
      <c r="G129">
        <v>0</v>
      </c>
      <c r="H129" s="38">
        <f t="shared" si="44"/>
        <v>121.90300474433317</v>
      </c>
      <c r="I129" s="38">
        <f t="shared" si="45"/>
        <v>137.1742112482853</v>
      </c>
      <c r="J129" s="38">
        <f t="shared" si="46"/>
        <v>0</v>
      </c>
      <c r="K129" s="75">
        <v>63</v>
      </c>
      <c r="L129" s="75">
        <v>63</v>
      </c>
      <c r="M129" s="75">
        <v>0</v>
      </c>
      <c r="N129" s="75">
        <f t="shared" si="59"/>
        <v>140</v>
      </c>
      <c r="O129" s="79">
        <f t="shared" si="48"/>
        <v>206.68613234473935</v>
      </c>
      <c r="P129" s="88">
        <f t="shared" si="49"/>
        <v>232.49806251614569</v>
      </c>
      <c r="Q129" s="38">
        <f t="shared" si="50"/>
        <v>0</v>
      </c>
      <c r="R129" s="75">
        <f t="shared" si="51"/>
        <v>45</v>
      </c>
      <c r="S129" s="84">
        <v>45</v>
      </c>
      <c r="T129" s="84">
        <v>0</v>
      </c>
      <c r="U129" s="46">
        <f t="shared" si="52"/>
        <v>147.90954509597685</v>
      </c>
      <c r="V129" s="91">
        <f t="shared" si="53"/>
        <v>166.53713778172533</v>
      </c>
      <c r="W129" s="60">
        <f t="shared" si="54"/>
        <v>0</v>
      </c>
      <c r="X129">
        <v>41</v>
      </c>
      <c r="Y129" s="62">
        <v>41</v>
      </c>
      <c r="Z129" s="62">
        <v>0</v>
      </c>
      <c r="AA129" s="46">
        <f t="shared" si="60"/>
        <v>134.85954871390041</v>
      </c>
      <c r="AB129" s="38">
        <f t="shared" si="61"/>
        <v>151.54875434316551</v>
      </c>
      <c r="AC129" s="38">
        <f t="shared" si="61"/>
        <v>0</v>
      </c>
      <c r="AD129" s="9">
        <v>8</v>
      </c>
      <c r="AE129" s="46">
        <v>26.240692754288713</v>
      </c>
      <c r="AF129" s="9">
        <v>27144</v>
      </c>
      <c r="AG129" s="9">
        <v>3343</v>
      </c>
      <c r="AH129">
        <v>27054</v>
      </c>
      <c r="AI129">
        <v>3348</v>
      </c>
      <c r="AJ129">
        <v>27021</v>
      </c>
      <c r="AK129">
        <v>3403</v>
      </c>
      <c r="AL129">
        <v>27097</v>
      </c>
      <c r="AM129">
        <v>3384</v>
      </c>
      <c r="AN129">
        <v>26973</v>
      </c>
      <c r="AO129">
        <v>3379</v>
      </c>
    </row>
    <row r="130" spans="1:41" x14ac:dyDescent="0.2">
      <c r="B130" t="str">
        <f t="shared" si="42"/>
        <v>UTEBO</v>
      </c>
      <c r="C130" t="s">
        <v>137</v>
      </c>
      <c r="D130" t="s">
        <v>144</v>
      </c>
      <c r="E130">
        <f t="shared" si="43"/>
        <v>6</v>
      </c>
      <c r="F130">
        <v>6</v>
      </c>
      <c r="G130">
        <v>0</v>
      </c>
      <c r="H130" s="38">
        <f t="shared" si="44"/>
        <v>32.681518601231005</v>
      </c>
      <c r="I130" s="38">
        <f t="shared" si="45"/>
        <v>40.179468291702939</v>
      </c>
      <c r="J130" s="38">
        <f t="shared" si="46"/>
        <v>0</v>
      </c>
      <c r="K130" s="75">
        <v>10</v>
      </c>
      <c r="L130" s="75">
        <v>10</v>
      </c>
      <c r="M130" s="75">
        <v>0</v>
      </c>
      <c r="N130" s="75">
        <f t="shared" si="59"/>
        <v>37.037037037037038</v>
      </c>
      <c r="O130" s="79">
        <f t="shared" si="48"/>
        <v>54.466230936819173</v>
      </c>
      <c r="P130" s="88">
        <f t="shared" si="49"/>
        <v>67.024128686327074</v>
      </c>
      <c r="Q130" s="38">
        <f t="shared" si="50"/>
        <v>0</v>
      </c>
      <c r="R130" s="75">
        <f t="shared" ref="R130:R132" si="62">S130+T130</f>
        <v>27</v>
      </c>
      <c r="S130" s="84">
        <v>27</v>
      </c>
      <c r="T130" s="84">
        <v>0</v>
      </c>
      <c r="U130" s="46">
        <f t="shared" si="52"/>
        <v>147.77516282633681</v>
      </c>
      <c r="V130" s="91">
        <f t="shared" si="53"/>
        <v>182.33387358184766</v>
      </c>
      <c r="W130" s="60">
        <f t="shared" si="54"/>
        <v>0</v>
      </c>
      <c r="X130">
        <v>20</v>
      </c>
      <c r="Y130" s="62">
        <v>20</v>
      </c>
      <c r="Z130" s="62">
        <v>0</v>
      </c>
      <c r="AA130" s="46">
        <f t="shared" si="60"/>
        <v>109.8961481400077</v>
      </c>
      <c r="AB130" s="38">
        <f t="shared" si="61"/>
        <v>136.01741022850925</v>
      </c>
      <c r="AC130" s="38">
        <f t="shared" si="61"/>
        <v>0</v>
      </c>
      <c r="AD130" s="9">
        <v>23</v>
      </c>
      <c r="AE130" s="46">
        <v>128.0053428317008</v>
      </c>
      <c r="AF130" s="9">
        <v>14453</v>
      </c>
      <c r="AG130" s="9">
        <v>3515</v>
      </c>
      <c r="AH130">
        <v>14704</v>
      </c>
      <c r="AI130">
        <v>3495</v>
      </c>
      <c r="AJ130">
        <v>14808</v>
      </c>
      <c r="AK130">
        <v>3463</v>
      </c>
      <c r="AL130">
        <v>14920</v>
      </c>
      <c r="AM130">
        <v>3440</v>
      </c>
      <c r="AN130">
        <v>14933</v>
      </c>
      <c r="AO130">
        <v>3426</v>
      </c>
    </row>
    <row r="131" spans="1:41" ht="13.5" thickBot="1" x14ac:dyDescent="0.25">
      <c r="B131" t="str">
        <f t="shared" si="42"/>
        <v>VALDEFIERRO</v>
      </c>
      <c r="C131" t="s">
        <v>138</v>
      </c>
      <c r="D131" t="s">
        <v>144</v>
      </c>
      <c r="E131">
        <f t="shared" ref="E131" si="63">F131+G131</f>
        <v>6</v>
      </c>
      <c r="F131">
        <v>6</v>
      </c>
      <c r="G131">
        <v>0</v>
      </c>
      <c r="H131" s="38">
        <f t="shared" ref="H131:H133" si="64">(E131/(AN131+AO131))*100000</f>
        <v>51.43591941705958</v>
      </c>
      <c r="I131" s="38">
        <f t="shared" ref="I131:I133" si="65">(F131/AN131)*100000</f>
        <v>64.592528797502425</v>
      </c>
      <c r="J131" s="38">
        <f t="shared" ref="J131:J133" si="66">(G131/AO131)*100000</f>
        <v>0</v>
      </c>
      <c r="K131" s="75">
        <v>13</v>
      </c>
      <c r="L131" s="75">
        <v>13</v>
      </c>
      <c r="M131" s="75">
        <v>0</v>
      </c>
      <c r="N131" s="75">
        <f t="shared" si="59"/>
        <v>81.25</v>
      </c>
      <c r="O131" s="79">
        <f t="shared" si="48"/>
        <v>111.61672533699665</v>
      </c>
      <c r="P131" s="88">
        <f t="shared" si="49"/>
        <v>140.28272364303442</v>
      </c>
      <c r="Q131" s="38">
        <f t="shared" si="50"/>
        <v>0</v>
      </c>
      <c r="R131" s="75">
        <f t="shared" si="62"/>
        <v>16</v>
      </c>
      <c r="S131" s="84">
        <v>16</v>
      </c>
      <c r="T131" s="84">
        <v>0</v>
      </c>
      <c r="U131" s="46">
        <f t="shared" si="52"/>
        <v>139.02163524198454</v>
      </c>
      <c r="V131" s="91">
        <f t="shared" si="53"/>
        <v>175.6890304161634</v>
      </c>
      <c r="W131" s="60">
        <f t="shared" si="54"/>
        <v>0</v>
      </c>
      <c r="X131">
        <v>8</v>
      </c>
      <c r="Y131" s="62">
        <v>8</v>
      </c>
      <c r="Z131" s="62">
        <v>0</v>
      </c>
      <c r="AA131" s="46">
        <f t="shared" si="60"/>
        <v>69.917846530326869</v>
      </c>
      <c r="AB131" s="38">
        <f t="shared" si="61"/>
        <v>88.6426592797784</v>
      </c>
      <c r="AC131" s="38">
        <f t="shared" si="61"/>
        <v>0</v>
      </c>
      <c r="AD131" s="9">
        <v>13</v>
      </c>
      <c r="AE131" s="46">
        <v>114.6384479717813</v>
      </c>
      <c r="AF131" s="9">
        <v>8965</v>
      </c>
      <c r="AG131" s="9">
        <v>2375</v>
      </c>
      <c r="AH131">
        <v>9025</v>
      </c>
      <c r="AI131">
        <v>2417</v>
      </c>
      <c r="AJ131">
        <v>9107</v>
      </c>
      <c r="AK131">
        <v>2402</v>
      </c>
      <c r="AL131">
        <v>9267</v>
      </c>
      <c r="AM131">
        <v>2380</v>
      </c>
      <c r="AN131">
        <v>9289</v>
      </c>
      <c r="AO131">
        <v>2376</v>
      </c>
    </row>
    <row r="132" spans="1:41" s="2" customFormat="1" ht="13.5" thickBot="1" x14ac:dyDescent="0.25">
      <c r="A132" s="2" t="s">
        <v>139</v>
      </c>
      <c r="D132" s="2" t="s">
        <v>144</v>
      </c>
      <c r="E132" s="2">
        <f>SUM(E110:E131)</f>
        <v>291</v>
      </c>
      <c r="F132" s="2">
        <v>290</v>
      </c>
      <c r="G132" s="2">
        <v>1</v>
      </c>
      <c r="H132" s="37">
        <f t="shared" si="64"/>
        <v>94.552047490471679</v>
      </c>
      <c r="I132" s="37">
        <f t="shared" si="65"/>
        <v>111.07323556335194</v>
      </c>
      <c r="J132" s="37">
        <f t="shared" si="66"/>
        <v>2.1423368610480313</v>
      </c>
      <c r="K132" s="85">
        <v>544</v>
      </c>
      <c r="L132" s="85">
        <v>541</v>
      </c>
      <c r="M132" s="85">
        <v>3</v>
      </c>
      <c r="N132" s="96">
        <f t="shared" si="59"/>
        <v>114.52631578947368</v>
      </c>
      <c r="O132" s="80">
        <f t="shared" si="48"/>
        <v>177.10466429875993</v>
      </c>
      <c r="P132" s="89">
        <f t="shared" si="49"/>
        <v>207.50309720426972</v>
      </c>
      <c r="Q132" s="38">
        <f t="shared" si="50"/>
        <v>6.4593919559038842</v>
      </c>
      <c r="R132" s="75">
        <f t="shared" si="62"/>
        <v>475</v>
      </c>
      <c r="S132" s="86">
        <v>474</v>
      </c>
      <c r="T132" s="86">
        <v>1</v>
      </c>
      <c r="U132" s="49">
        <f t="shared" si="52"/>
        <v>156.07390345761198</v>
      </c>
      <c r="V132" s="92">
        <f t="shared" si="53"/>
        <v>183.62555881828817</v>
      </c>
      <c r="W132" s="61">
        <f t="shared" si="54"/>
        <v>2.1640805903611851</v>
      </c>
      <c r="X132" s="2">
        <v>407</v>
      </c>
      <c r="Y132" s="63">
        <v>405</v>
      </c>
      <c r="Z132" s="63">
        <v>2</v>
      </c>
      <c r="AA132" s="46">
        <f t="shared" si="60"/>
        <v>134.94023838336952</v>
      </c>
      <c r="AB132" s="37">
        <f t="shared" si="61"/>
        <v>158.19262002132672</v>
      </c>
      <c r="AC132" s="37">
        <f t="shared" si="61"/>
        <v>4.3861572876003336</v>
      </c>
      <c r="AD132" s="33">
        <f>SUM(AD110:AD131)</f>
        <v>328</v>
      </c>
      <c r="AE132" s="49">
        <v>109.46396032598901</v>
      </c>
      <c r="AF132" s="9">
        <v>254549</v>
      </c>
      <c r="AG132" s="9">
        <v>45093</v>
      </c>
      <c r="AH132" s="2">
        <v>256017</v>
      </c>
      <c r="AI132" s="2">
        <v>45598</v>
      </c>
      <c r="AJ132" s="2">
        <v>258134</v>
      </c>
      <c r="AK132" s="2">
        <v>46209</v>
      </c>
      <c r="AL132" s="2">
        <v>260719</v>
      </c>
      <c r="AM132" s="2">
        <v>46444</v>
      </c>
      <c r="AN132" s="2">
        <v>261089</v>
      </c>
      <c r="AO132" s="2">
        <v>46678</v>
      </c>
    </row>
    <row r="133" spans="1:41" s="2" customFormat="1" ht="13.5" thickBot="1" x14ac:dyDescent="0.25">
      <c r="A133" s="2" t="s">
        <v>140</v>
      </c>
      <c r="D133" s="2" t="s">
        <v>144</v>
      </c>
      <c r="E133" s="2">
        <f>E14+E30+E41+E56+E73+E87+E109+E132</f>
        <v>1895</v>
      </c>
      <c r="F133" s="2">
        <v>1888</v>
      </c>
      <c r="G133" s="2">
        <v>7</v>
      </c>
      <c r="H133" s="37">
        <f t="shared" si="64"/>
        <v>145.35519209513211</v>
      </c>
      <c r="I133" s="37">
        <f t="shared" si="65"/>
        <v>168.04628393413441</v>
      </c>
      <c r="J133" s="37">
        <f t="shared" si="66"/>
        <v>3.8845080270583732</v>
      </c>
      <c r="K133" s="85">
        <v>3088</v>
      </c>
      <c r="L133" s="85">
        <v>3076</v>
      </c>
      <c r="M133" s="85">
        <v>12</v>
      </c>
      <c r="N133" s="96">
        <f t="shared" si="59"/>
        <v>144.02985074626866</v>
      </c>
      <c r="O133" s="80">
        <f t="shared" si="48"/>
        <v>236.53373899482352</v>
      </c>
      <c r="P133" s="89">
        <f t="shared" si="49"/>
        <v>273.2963844203291</v>
      </c>
      <c r="Q133" s="38">
        <f t="shared" si="50"/>
        <v>6.6665185218106267</v>
      </c>
      <c r="R133" s="85">
        <f>R132+R109+R87+R73+R56+R41+R30+R14</f>
        <v>2144</v>
      </c>
      <c r="S133" s="86">
        <v>2131</v>
      </c>
      <c r="T133" s="86">
        <v>13</v>
      </c>
      <c r="U133" s="49">
        <f t="shared" si="52"/>
        <v>165.14984035772196</v>
      </c>
      <c r="V133" s="92">
        <f t="shared" si="53"/>
        <v>190.57158059943751</v>
      </c>
      <c r="W133" s="61">
        <f t="shared" si="54"/>
        <v>7.2222222222222223</v>
      </c>
      <c r="X133" s="2">
        <f>X132+X109+X87+X73+X56+X41+X30+X14</f>
        <v>1692</v>
      </c>
      <c r="Y133" s="63">
        <v>1686</v>
      </c>
      <c r="Z133" s="63">
        <v>6</v>
      </c>
      <c r="AA133" s="46">
        <f t="shared" si="60"/>
        <v>130.79180835135071</v>
      </c>
      <c r="AB133" s="37">
        <f t="shared" si="61"/>
        <v>151.46451633768501</v>
      </c>
      <c r="AC133" s="37">
        <f t="shared" si="61"/>
        <v>3.3236025636054443</v>
      </c>
      <c r="AD133" s="2">
        <f>AD132+AD109+AD87+AD73+AD56+AD41+AD30+AD14</f>
        <v>1537</v>
      </c>
      <c r="AE133" s="37">
        <v>119.25424586237423</v>
      </c>
      <c r="AF133" s="9">
        <v>1109833</v>
      </c>
      <c r="AG133" s="9">
        <v>179010</v>
      </c>
      <c r="AH133" s="39">
        <v>1113132</v>
      </c>
      <c r="AI133" s="9">
        <f>SUM(AI132,AI109,AI87,AI73,AI56,AI41,AI30,AI14)</f>
        <v>180527</v>
      </c>
      <c r="AJ133" s="2">
        <v>1118215</v>
      </c>
      <c r="AK133" s="2">
        <v>180000</v>
      </c>
      <c r="AL133" s="2">
        <v>1125518</v>
      </c>
      <c r="AM133" s="2">
        <v>180004</v>
      </c>
      <c r="AN133" s="2">
        <v>1123500</v>
      </c>
      <c r="AO133" s="2">
        <v>180203</v>
      </c>
    </row>
  </sheetData>
  <phoneticPr fontId="1" type="noConversion"/>
  <conditionalFormatting sqref="N1:N1048576">
    <cfRule type="cellIs" dxfId="3" priority="1" operator="greaterThan">
      <formula>70</formula>
    </cfRule>
    <cfRule type="cellIs" dxfId="2" priority="2" operator="greaterThan">
      <formula>60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3"/>
  <sheetViews>
    <sheetView topLeftCell="F13" workbookViewId="0">
      <selection activeCell="AE1" sqref="AE1:AN1048576"/>
    </sheetView>
  </sheetViews>
  <sheetFormatPr baseColWidth="10" defaultRowHeight="12.75" x14ac:dyDescent="0.2"/>
  <cols>
    <col min="1" max="1" width="18.5703125" customWidth="1"/>
    <col min="2" max="2" width="15.42578125" customWidth="1"/>
    <col min="3" max="3" width="27.42578125" customWidth="1"/>
    <col min="4" max="5" width="14" customWidth="1"/>
    <col min="6" max="6" width="16.140625" customWidth="1"/>
    <col min="7" max="10" width="14" customWidth="1"/>
    <col min="11" max="11" width="14" hidden="1" customWidth="1"/>
    <col min="12" max="12" width="16.85546875" hidden="1" customWidth="1"/>
    <col min="13" max="13" width="14" hidden="1" customWidth="1"/>
    <col min="14" max="14" width="19.42578125" style="98" hidden="1" customWidth="1"/>
    <col min="15" max="17" width="14" customWidth="1"/>
    <col min="18" max="18" width="19.140625" hidden="1" customWidth="1"/>
    <col min="19" max="19" width="20.7109375" style="38" hidden="1" customWidth="1"/>
    <col min="20" max="20" width="17.42578125" style="38" hidden="1" customWidth="1"/>
    <col min="21" max="21" width="18.28515625" style="38" customWidth="1"/>
    <col min="23" max="23" width="13.85546875" customWidth="1"/>
    <col min="24" max="24" width="0" hidden="1" customWidth="1"/>
    <col min="25" max="25" width="17.42578125" style="35" hidden="1" customWidth="1"/>
    <col min="26" max="26" width="17.42578125" hidden="1" customWidth="1"/>
    <col min="27" max="27" width="18.28515625" style="38" customWidth="1"/>
    <col min="28" max="29" width="17.42578125" style="38" customWidth="1"/>
    <col min="30" max="30" width="19.5703125" style="38" customWidth="1"/>
    <col min="31" max="31" width="21.5703125" hidden="1" customWidth="1"/>
    <col min="32" max="32" width="19.140625" hidden="1" customWidth="1"/>
    <col min="33" max="33" width="20" hidden="1" customWidth="1"/>
    <col min="34" max="34" width="23" hidden="1" customWidth="1"/>
    <col min="35" max="35" width="16.42578125" hidden="1" customWidth="1"/>
    <col min="36" max="36" width="31.42578125" hidden="1" customWidth="1"/>
    <col min="37" max="37" width="16.42578125" hidden="1" customWidth="1"/>
    <col min="38" max="38" width="14.28515625" hidden="1" customWidth="1"/>
    <col min="39" max="39" width="22.140625" hidden="1" customWidth="1"/>
    <col min="40" max="40" width="24.7109375" hidden="1" customWidth="1"/>
  </cols>
  <sheetData>
    <row r="1" spans="1:40" ht="63.75" x14ac:dyDescent="0.2">
      <c r="A1" s="1" t="s">
        <v>0</v>
      </c>
      <c r="B1" s="1"/>
      <c r="C1" s="1" t="s">
        <v>1</v>
      </c>
      <c r="D1" s="1" t="s">
        <v>2</v>
      </c>
      <c r="E1" s="101" t="s">
        <v>498</v>
      </c>
      <c r="F1" s="101" t="s">
        <v>497</v>
      </c>
      <c r="G1" s="101" t="s">
        <v>496</v>
      </c>
      <c r="H1" s="101" t="s">
        <v>499</v>
      </c>
      <c r="I1" s="101" t="s">
        <v>500</v>
      </c>
      <c r="J1" s="101" t="s">
        <v>501</v>
      </c>
      <c r="K1" s="77" t="s">
        <v>476</v>
      </c>
      <c r="L1" s="77" t="s">
        <v>477</v>
      </c>
      <c r="M1" s="77" t="s">
        <v>478</v>
      </c>
      <c r="N1" s="97" t="s">
        <v>475</v>
      </c>
      <c r="O1" s="77" t="s">
        <v>479</v>
      </c>
      <c r="P1" s="77" t="s">
        <v>480</v>
      </c>
      <c r="Q1" s="77" t="s">
        <v>481</v>
      </c>
      <c r="R1" s="65" t="s">
        <v>456</v>
      </c>
      <c r="S1" s="58" t="s">
        <v>449</v>
      </c>
      <c r="T1" s="58" t="s">
        <v>450</v>
      </c>
      <c r="U1" s="58" t="s">
        <v>448</v>
      </c>
      <c r="V1" s="57" t="s">
        <v>454</v>
      </c>
      <c r="W1" s="57" t="s">
        <v>455</v>
      </c>
      <c r="X1" s="70" t="s">
        <v>289</v>
      </c>
      <c r="Y1" s="72" t="s">
        <v>291</v>
      </c>
      <c r="Z1" s="73" t="s">
        <v>292</v>
      </c>
      <c r="AA1" s="56" t="s">
        <v>299</v>
      </c>
      <c r="AB1" s="71" t="s">
        <v>296</v>
      </c>
      <c r="AC1" s="71" t="s">
        <v>297</v>
      </c>
      <c r="AD1" s="47" t="s">
        <v>300</v>
      </c>
      <c r="AE1" s="43" t="s">
        <v>293</v>
      </c>
      <c r="AF1" s="43" t="s">
        <v>294</v>
      </c>
      <c r="AG1" s="43" t="s">
        <v>301</v>
      </c>
      <c r="AH1" s="43" t="s">
        <v>302</v>
      </c>
      <c r="AI1" s="57" t="s">
        <v>451</v>
      </c>
      <c r="AJ1" s="57" t="s">
        <v>452</v>
      </c>
      <c r="AK1" s="77" t="s">
        <v>473</v>
      </c>
      <c r="AL1" s="77" t="s">
        <v>474</v>
      </c>
      <c r="AM1" s="101" t="s">
        <v>494</v>
      </c>
      <c r="AN1" s="101" t="s">
        <v>495</v>
      </c>
    </row>
    <row r="2" spans="1:40" x14ac:dyDescent="0.2">
      <c r="A2" t="s">
        <v>3</v>
      </c>
      <c r="B2" t="s">
        <v>3</v>
      </c>
      <c r="C2" t="s">
        <v>12</v>
      </c>
      <c r="D2" t="s">
        <v>141</v>
      </c>
      <c r="E2">
        <f>F2+G2</f>
        <v>461</v>
      </c>
      <c r="F2">
        <v>351</v>
      </c>
      <c r="G2">
        <v>110</v>
      </c>
      <c r="H2" s="38">
        <f>(E2/(AM2+AN2))*100000</f>
        <v>2458.9289524215919</v>
      </c>
      <c r="I2" s="38">
        <f>(F2/AM2)*100000</f>
        <v>2200.3510531594784</v>
      </c>
      <c r="J2" s="38">
        <f>(G2/AN2)*100000</f>
        <v>3934.191702432046</v>
      </c>
      <c r="K2">
        <f>L2+M2</f>
        <v>936</v>
      </c>
      <c r="L2">
        <v>822</v>
      </c>
      <c r="M2">
        <v>114</v>
      </c>
      <c r="N2" s="98">
        <f>K2*100/R2</f>
        <v>117.58793969849246</v>
      </c>
      <c r="O2" s="38">
        <f>K2*100000/(AK2+AL2)</f>
        <v>5009.0977202183449</v>
      </c>
      <c r="P2" s="38">
        <f>L2*100000/AK2</f>
        <v>5187.4290041650893</v>
      </c>
      <c r="Q2" s="38">
        <f>M2*100000/AL2</f>
        <v>4014.0845070422533</v>
      </c>
      <c r="R2" s="38">
        <f t="shared" ref="R2:R33" si="0">S2+T2</f>
        <v>796</v>
      </c>
      <c r="S2" s="38">
        <v>674</v>
      </c>
      <c r="T2" s="38">
        <v>122</v>
      </c>
      <c r="U2" s="38">
        <f t="shared" ref="U2:U33" si="1">R2*100000/(AI2+AJ2)</f>
        <v>4243.7490003731937</v>
      </c>
      <c r="V2" s="60">
        <f t="shared" ref="V2:V33" si="2">S2*100000/AI2</f>
        <v>4231.8076222766367</v>
      </c>
      <c r="W2" s="60">
        <f t="shared" ref="W2:W33" si="3">T2*100000/AJ2</f>
        <v>4310.9540636042402</v>
      </c>
      <c r="X2">
        <v>688</v>
      </c>
      <c r="Y2" s="35">
        <v>531</v>
      </c>
      <c r="Z2">
        <f t="shared" ref="Z2:Z33" si="4">X2-Y2</f>
        <v>157</v>
      </c>
      <c r="AA2" s="38">
        <f t="shared" ref="AA2:AA33" si="5">X2*100000/(AE2+AF2)</f>
        <v>3668.9419795221843</v>
      </c>
      <c r="AB2" s="38">
        <f t="shared" ref="AB2:AB33" si="6">Y2*100000/AE2</f>
        <v>3337.1040723981901</v>
      </c>
      <c r="AC2" s="38">
        <f t="shared" ref="AC2:AC33" si="7">Z2*100000/AF2</f>
        <v>5528.1690140845067</v>
      </c>
      <c r="AD2" s="38">
        <v>3483.8916836134003</v>
      </c>
      <c r="AE2">
        <v>15912</v>
      </c>
      <c r="AF2">
        <v>2840</v>
      </c>
      <c r="AG2" s="9">
        <v>15846</v>
      </c>
      <c r="AH2" s="9">
        <v>2840</v>
      </c>
      <c r="AI2">
        <v>15927</v>
      </c>
      <c r="AJ2">
        <v>2830</v>
      </c>
      <c r="AK2">
        <v>15846</v>
      </c>
      <c r="AL2">
        <v>2840</v>
      </c>
      <c r="AM2">
        <v>15952</v>
      </c>
      <c r="AN2">
        <v>2796</v>
      </c>
    </row>
    <row r="3" spans="1:40" x14ac:dyDescent="0.2">
      <c r="B3" t="s">
        <v>321</v>
      </c>
      <c r="C3" t="s">
        <v>14</v>
      </c>
      <c r="D3" t="s">
        <v>141</v>
      </c>
      <c r="E3">
        <f t="shared" ref="E3:E66" si="8">F3+G3</f>
        <v>104</v>
      </c>
      <c r="F3">
        <v>69</v>
      </c>
      <c r="G3">
        <v>35</v>
      </c>
      <c r="H3" s="38">
        <f t="shared" ref="H3:H66" si="9">(E3/(AM3+AN3))*100000</f>
        <v>2316.7743372688792</v>
      </c>
      <c r="I3" s="38">
        <f t="shared" ref="I3:I66" si="10">(F3/AM3)*100000</f>
        <v>1758.8580168238593</v>
      </c>
      <c r="J3" s="38">
        <f t="shared" ref="J3:J66" si="11">(G3/AN3)*100000</f>
        <v>6183.7455830388699</v>
      </c>
      <c r="K3">
        <f t="shared" ref="K3:K66" si="12">L3+M3</f>
        <v>133</v>
      </c>
      <c r="L3">
        <v>97</v>
      </c>
      <c r="M3">
        <v>36</v>
      </c>
      <c r="N3" s="98">
        <f>K3*100/R3</f>
        <v>160.24096385542168</v>
      </c>
      <c r="O3" s="38">
        <f t="shared" ref="O3:O66" si="13">K3*100000/(AK3+AL3)</f>
        <v>2846.1373849775305</v>
      </c>
      <c r="P3" s="38">
        <f t="shared" ref="P3:P66" si="14">L3*100000/AK3</f>
        <v>2374.5410036719704</v>
      </c>
      <c r="Q3" s="38">
        <f t="shared" ref="Q3:Q66" si="15">M3*100000/AL3</f>
        <v>6122.4489795918371</v>
      </c>
      <c r="R3" s="38">
        <f t="shared" si="0"/>
        <v>83</v>
      </c>
      <c r="S3" s="38">
        <v>60</v>
      </c>
      <c r="T3" s="38">
        <v>23</v>
      </c>
      <c r="U3" s="38">
        <f t="shared" si="1"/>
        <v>1828.1938325991189</v>
      </c>
      <c r="V3" s="60">
        <f t="shared" si="2"/>
        <v>1514.7689977278465</v>
      </c>
      <c r="W3" s="60">
        <f t="shared" si="3"/>
        <v>3972.3661485319517</v>
      </c>
      <c r="X3">
        <v>110</v>
      </c>
      <c r="Y3" s="35">
        <v>90</v>
      </c>
      <c r="Z3">
        <f t="shared" si="4"/>
        <v>20</v>
      </c>
      <c r="AA3" s="38">
        <f t="shared" si="5"/>
        <v>2390.2651021295087</v>
      </c>
      <c r="AB3" s="38">
        <f t="shared" si="6"/>
        <v>2243.829468960359</v>
      </c>
      <c r="AC3" s="38">
        <f t="shared" si="7"/>
        <v>3384.0947546531302</v>
      </c>
      <c r="AD3" s="38">
        <v>2011.5557457735929</v>
      </c>
      <c r="AE3">
        <v>4011</v>
      </c>
      <c r="AF3">
        <v>591</v>
      </c>
      <c r="AG3" s="9">
        <v>4085</v>
      </c>
      <c r="AH3" s="9">
        <v>588</v>
      </c>
      <c r="AI3">
        <v>3961</v>
      </c>
      <c r="AJ3">
        <v>579</v>
      </c>
      <c r="AK3">
        <v>4085</v>
      </c>
      <c r="AL3">
        <v>588</v>
      </c>
      <c r="AM3">
        <v>3923</v>
      </c>
      <c r="AN3">
        <v>566</v>
      </c>
    </row>
    <row r="4" spans="1:40" x14ac:dyDescent="0.2">
      <c r="B4" t="s">
        <v>322</v>
      </c>
      <c r="C4" t="s">
        <v>15</v>
      </c>
      <c r="D4" t="s">
        <v>141</v>
      </c>
      <c r="E4">
        <f t="shared" si="8"/>
        <v>180</v>
      </c>
      <c r="F4">
        <v>169</v>
      </c>
      <c r="G4">
        <v>11</v>
      </c>
      <c r="H4" s="38">
        <f t="shared" si="9"/>
        <v>2045.4545454545455</v>
      </c>
      <c r="I4" s="38">
        <f t="shared" si="10"/>
        <v>2175.5921730175078</v>
      </c>
      <c r="J4" s="38">
        <f t="shared" si="11"/>
        <v>1065.8914728682171</v>
      </c>
      <c r="K4">
        <f t="shared" si="12"/>
        <v>335</v>
      </c>
      <c r="L4">
        <v>335</v>
      </c>
      <c r="M4">
        <v>0</v>
      </c>
      <c r="N4" s="98">
        <f t="shared" ref="N4:N15" si="16">K4*100/R4</f>
        <v>119.2170818505338</v>
      </c>
      <c r="O4" s="38">
        <f t="shared" si="13"/>
        <v>3630.6491817492142</v>
      </c>
      <c r="P4" s="38">
        <f t="shared" si="14"/>
        <v>4125.1077453515572</v>
      </c>
      <c r="Q4" s="38">
        <f t="shared" si="15"/>
        <v>0</v>
      </c>
      <c r="R4" s="38">
        <f t="shared" si="0"/>
        <v>281</v>
      </c>
      <c r="S4" s="38">
        <v>281</v>
      </c>
      <c r="T4" s="38">
        <v>0</v>
      </c>
      <c r="U4" s="38">
        <f t="shared" si="1"/>
        <v>3109.4389731105457</v>
      </c>
      <c r="V4" s="60">
        <f t="shared" si="2"/>
        <v>3535.0358535664864</v>
      </c>
      <c r="W4" s="60">
        <f t="shared" si="3"/>
        <v>0</v>
      </c>
      <c r="X4">
        <v>257</v>
      </c>
      <c r="Y4" s="35">
        <v>254</v>
      </c>
      <c r="Z4">
        <f t="shared" si="4"/>
        <v>3</v>
      </c>
      <c r="AA4" s="38">
        <f t="shared" si="5"/>
        <v>2809.9715722720316</v>
      </c>
      <c r="AB4" s="38">
        <f t="shared" si="6"/>
        <v>3154.8875916035277</v>
      </c>
      <c r="AC4" s="38">
        <f t="shared" si="7"/>
        <v>273.97260273972603</v>
      </c>
      <c r="AD4" s="38">
        <v>2633.5753766121165</v>
      </c>
      <c r="AE4">
        <v>8051</v>
      </c>
      <c r="AF4">
        <v>1095</v>
      </c>
      <c r="AG4" s="9">
        <v>8121</v>
      </c>
      <c r="AH4" s="9">
        <v>1106</v>
      </c>
      <c r="AI4">
        <v>7949</v>
      </c>
      <c r="AJ4">
        <v>1088</v>
      </c>
      <c r="AK4">
        <v>8121</v>
      </c>
      <c r="AL4">
        <v>1106</v>
      </c>
      <c r="AM4">
        <v>7768</v>
      </c>
      <c r="AN4">
        <v>1032</v>
      </c>
    </row>
    <row r="5" spans="1:40" x14ac:dyDescent="0.2">
      <c r="B5" t="s">
        <v>323</v>
      </c>
      <c r="C5" t="s">
        <v>16</v>
      </c>
      <c r="D5" t="s">
        <v>141</v>
      </c>
      <c r="E5">
        <f t="shared" si="8"/>
        <v>12</v>
      </c>
      <c r="F5">
        <v>12</v>
      </c>
      <c r="G5">
        <v>0</v>
      </c>
      <c r="H5" s="38">
        <f t="shared" si="9"/>
        <v>458.71559633027528</v>
      </c>
      <c r="I5" s="38">
        <f t="shared" si="10"/>
        <v>505.68900126422255</v>
      </c>
      <c r="J5" s="38">
        <f t="shared" si="11"/>
        <v>0</v>
      </c>
      <c r="K5">
        <f t="shared" si="12"/>
        <v>13</v>
      </c>
      <c r="L5">
        <v>13</v>
      </c>
      <c r="M5">
        <v>0</v>
      </c>
      <c r="N5" s="98">
        <f t="shared" si="16"/>
        <v>65</v>
      </c>
      <c r="O5" s="38">
        <f t="shared" si="13"/>
        <v>469.14471309996389</v>
      </c>
      <c r="P5" s="38">
        <f t="shared" si="14"/>
        <v>510.00392310710083</v>
      </c>
      <c r="Q5" s="38">
        <f t="shared" si="15"/>
        <v>0</v>
      </c>
      <c r="R5" s="38">
        <f t="shared" si="0"/>
        <v>20</v>
      </c>
      <c r="S5" s="38">
        <v>20</v>
      </c>
      <c r="T5" s="38">
        <v>0</v>
      </c>
      <c r="U5" s="38">
        <f t="shared" si="1"/>
        <v>738.8252678241596</v>
      </c>
      <c r="V5" s="60">
        <f t="shared" si="2"/>
        <v>805.47724526782122</v>
      </c>
      <c r="W5" s="60">
        <f t="shared" si="3"/>
        <v>0</v>
      </c>
      <c r="X5">
        <v>7</v>
      </c>
      <c r="Y5" s="35">
        <v>7</v>
      </c>
      <c r="Z5">
        <f t="shared" si="4"/>
        <v>0</v>
      </c>
      <c r="AA5" s="38">
        <f t="shared" si="5"/>
        <v>253.62318840579709</v>
      </c>
      <c r="AB5" s="38">
        <f t="shared" si="6"/>
        <v>276.24309392265195</v>
      </c>
      <c r="AC5" s="38">
        <f t="shared" si="7"/>
        <v>0</v>
      </c>
      <c r="AD5" s="38">
        <v>216.52832912306027</v>
      </c>
      <c r="AE5">
        <v>2534</v>
      </c>
      <c r="AF5">
        <v>226</v>
      </c>
      <c r="AG5" s="9">
        <v>2549</v>
      </c>
      <c r="AH5" s="9">
        <v>222</v>
      </c>
      <c r="AI5">
        <v>2483</v>
      </c>
      <c r="AJ5">
        <v>224</v>
      </c>
      <c r="AK5">
        <v>2549</v>
      </c>
      <c r="AL5">
        <v>222</v>
      </c>
      <c r="AM5">
        <v>2373</v>
      </c>
      <c r="AN5">
        <v>243</v>
      </c>
    </row>
    <row r="6" spans="1:40" x14ac:dyDescent="0.2">
      <c r="B6" t="s">
        <v>324</v>
      </c>
      <c r="C6" t="s">
        <v>17</v>
      </c>
      <c r="D6" t="s">
        <v>141</v>
      </c>
      <c r="E6">
        <f t="shared" si="8"/>
        <v>67</v>
      </c>
      <c r="F6">
        <v>67</v>
      </c>
      <c r="G6">
        <v>0</v>
      </c>
      <c r="H6" s="38">
        <f t="shared" si="9"/>
        <v>1607.4856046065258</v>
      </c>
      <c r="I6" s="38">
        <f t="shared" si="10"/>
        <v>1810.3215347203459</v>
      </c>
      <c r="J6" s="38">
        <f t="shared" si="11"/>
        <v>0</v>
      </c>
      <c r="K6">
        <f t="shared" si="12"/>
        <v>123</v>
      </c>
      <c r="L6">
        <v>115</v>
      </c>
      <c r="M6">
        <v>8</v>
      </c>
      <c r="N6" s="98">
        <f t="shared" si="16"/>
        <v>138.20224719101122</v>
      </c>
      <c r="O6" s="38">
        <f t="shared" si="13"/>
        <v>2831.4917127071822</v>
      </c>
      <c r="P6" s="38">
        <f t="shared" si="14"/>
        <v>2981.5919108115118</v>
      </c>
      <c r="Q6" s="38">
        <f t="shared" si="15"/>
        <v>1642.7104722792608</v>
      </c>
      <c r="R6" s="38">
        <f t="shared" si="0"/>
        <v>89</v>
      </c>
      <c r="S6" s="38">
        <v>73</v>
      </c>
      <c r="T6" s="38">
        <v>16</v>
      </c>
      <c r="U6" s="38">
        <f t="shared" si="1"/>
        <v>2127.6595744680849</v>
      </c>
      <c r="V6" s="60">
        <f t="shared" si="2"/>
        <v>1958.6799034075664</v>
      </c>
      <c r="W6" s="60">
        <f t="shared" si="3"/>
        <v>3508.7719298245615</v>
      </c>
      <c r="X6">
        <v>93</v>
      </c>
      <c r="Y6" s="35">
        <v>79</v>
      </c>
      <c r="Z6">
        <f t="shared" si="4"/>
        <v>14</v>
      </c>
      <c r="AA6" s="38">
        <f t="shared" si="5"/>
        <v>2187.7205363443895</v>
      </c>
      <c r="AB6" s="38">
        <f t="shared" si="6"/>
        <v>2090.5001323101351</v>
      </c>
      <c r="AC6" s="38">
        <f t="shared" si="7"/>
        <v>2966.101694915254</v>
      </c>
      <c r="AD6" s="38">
        <v>1956.7219152854511</v>
      </c>
      <c r="AE6">
        <v>3779</v>
      </c>
      <c r="AF6">
        <v>472</v>
      </c>
      <c r="AG6" s="9">
        <v>3857</v>
      </c>
      <c r="AH6" s="9">
        <v>487</v>
      </c>
      <c r="AI6">
        <v>3727</v>
      </c>
      <c r="AJ6">
        <v>456</v>
      </c>
      <c r="AK6">
        <v>3857</v>
      </c>
      <c r="AL6">
        <v>487</v>
      </c>
      <c r="AM6">
        <v>3701</v>
      </c>
      <c r="AN6">
        <v>467</v>
      </c>
    </row>
    <row r="7" spans="1:40" x14ac:dyDescent="0.2">
      <c r="B7" t="s">
        <v>325</v>
      </c>
      <c r="C7" t="s">
        <v>142</v>
      </c>
      <c r="D7" t="s">
        <v>141</v>
      </c>
      <c r="E7">
        <f t="shared" si="8"/>
        <v>9</v>
      </c>
      <c r="F7">
        <v>9</v>
      </c>
      <c r="G7">
        <v>0</v>
      </c>
      <c r="H7" s="38">
        <f t="shared" si="9"/>
        <v>529.723366686286</v>
      </c>
      <c r="I7" s="38">
        <f t="shared" si="10"/>
        <v>592.88537549407113</v>
      </c>
      <c r="J7" s="38">
        <f t="shared" si="11"/>
        <v>0</v>
      </c>
      <c r="K7">
        <f t="shared" si="12"/>
        <v>42</v>
      </c>
      <c r="L7">
        <v>42</v>
      </c>
      <c r="M7">
        <v>0</v>
      </c>
      <c r="N7" s="98">
        <f t="shared" si="16"/>
        <v>84</v>
      </c>
      <c r="O7" s="38">
        <f t="shared" si="13"/>
        <v>2423.542989036353</v>
      </c>
      <c r="P7" s="38">
        <f t="shared" si="14"/>
        <v>2709.6774193548385</v>
      </c>
      <c r="Q7" s="38">
        <f t="shared" si="15"/>
        <v>0</v>
      </c>
      <c r="R7" s="38">
        <f t="shared" si="0"/>
        <v>50</v>
      </c>
      <c r="S7" s="38">
        <v>50</v>
      </c>
      <c r="T7" s="38">
        <v>0</v>
      </c>
      <c r="U7" s="38">
        <f t="shared" si="1"/>
        <v>2881.8443804034582</v>
      </c>
      <c r="V7" s="60">
        <f t="shared" si="2"/>
        <v>3211.3037893384712</v>
      </c>
      <c r="W7" s="60">
        <f t="shared" si="3"/>
        <v>0</v>
      </c>
      <c r="X7">
        <v>24</v>
      </c>
      <c r="Y7" s="35">
        <v>23</v>
      </c>
      <c r="Z7">
        <f t="shared" si="4"/>
        <v>1</v>
      </c>
      <c r="AA7" s="38">
        <f t="shared" si="5"/>
        <v>1396.9732246798603</v>
      </c>
      <c r="AB7" s="38">
        <f t="shared" si="6"/>
        <v>1487.7102199223802</v>
      </c>
      <c r="AC7" s="38">
        <f t="shared" si="7"/>
        <v>581.39534883720933</v>
      </c>
      <c r="AD7" s="38">
        <v>1211.7714945181765</v>
      </c>
      <c r="AE7">
        <v>1546</v>
      </c>
      <c r="AF7">
        <v>172</v>
      </c>
      <c r="AG7" s="9">
        <v>1550</v>
      </c>
      <c r="AH7" s="9">
        <v>183</v>
      </c>
      <c r="AI7">
        <v>1557</v>
      </c>
      <c r="AJ7">
        <v>178</v>
      </c>
      <c r="AK7">
        <v>1550</v>
      </c>
      <c r="AL7">
        <v>183</v>
      </c>
      <c r="AM7">
        <v>1518</v>
      </c>
      <c r="AN7">
        <v>181</v>
      </c>
    </row>
    <row r="8" spans="1:40" x14ac:dyDescent="0.2">
      <c r="B8" t="s">
        <v>326</v>
      </c>
      <c r="C8" t="s">
        <v>18</v>
      </c>
      <c r="D8" t="s">
        <v>141</v>
      </c>
      <c r="E8">
        <f t="shared" si="8"/>
        <v>183</v>
      </c>
      <c r="F8">
        <v>172</v>
      </c>
      <c r="G8">
        <v>11</v>
      </c>
      <c r="H8" s="38">
        <f t="shared" si="9"/>
        <v>1717.6647268631498</v>
      </c>
      <c r="I8" s="38">
        <f t="shared" si="10"/>
        <v>1898.0357536967556</v>
      </c>
      <c r="J8" s="38">
        <f t="shared" si="11"/>
        <v>690.95477386934681</v>
      </c>
      <c r="K8">
        <f t="shared" si="12"/>
        <v>288</v>
      </c>
      <c r="L8">
        <v>281</v>
      </c>
      <c r="M8">
        <v>7</v>
      </c>
      <c r="N8" s="98">
        <f t="shared" si="16"/>
        <v>123.60515021459227</v>
      </c>
      <c r="O8" s="38">
        <f t="shared" si="13"/>
        <v>2799.9222243826562</v>
      </c>
      <c r="P8" s="38">
        <f t="shared" si="14"/>
        <v>3211.7956337867186</v>
      </c>
      <c r="Q8" s="38">
        <f t="shared" si="15"/>
        <v>455.43266102797656</v>
      </c>
      <c r="R8" s="38">
        <f t="shared" si="0"/>
        <v>233</v>
      </c>
      <c r="S8" s="38">
        <v>221</v>
      </c>
      <c r="T8" s="38">
        <v>12</v>
      </c>
      <c r="U8" s="38">
        <f t="shared" si="1"/>
        <v>2225.1933912711297</v>
      </c>
      <c r="V8" s="60">
        <f t="shared" si="2"/>
        <v>2483.1460674157302</v>
      </c>
      <c r="W8" s="60">
        <f t="shared" si="3"/>
        <v>763.84468491406744</v>
      </c>
      <c r="X8">
        <v>346</v>
      </c>
      <c r="Y8" s="35">
        <v>318</v>
      </c>
      <c r="Z8">
        <f t="shared" si="4"/>
        <v>28</v>
      </c>
      <c r="AA8" s="38">
        <f t="shared" si="5"/>
        <v>3340.0907423496478</v>
      </c>
      <c r="AB8" s="38">
        <f t="shared" si="6"/>
        <v>3605.4421768707484</v>
      </c>
      <c r="AC8" s="38">
        <f t="shared" si="7"/>
        <v>1819.3632228719948</v>
      </c>
      <c r="AD8" s="38">
        <v>2761.0344157106747</v>
      </c>
      <c r="AE8">
        <v>8820</v>
      </c>
      <c r="AF8">
        <v>1539</v>
      </c>
      <c r="AG8" s="9">
        <v>8749</v>
      </c>
      <c r="AH8" s="9">
        <v>1537</v>
      </c>
      <c r="AI8">
        <v>8900</v>
      </c>
      <c r="AJ8">
        <v>1571</v>
      </c>
      <c r="AK8">
        <v>8749</v>
      </c>
      <c r="AL8">
        <v>1537</v>
      </c>
      <c r="AM8">
        <v>9062</v>
      </c>
      <c r="AN8">
        <v>1592</v>
      </c>
    </row>
    <row r="9" spans="1:40" x14ac:dyDescent="0.2">
      <c r="B9" t="s">
        <v>327</v>
      </c>
      <c r="C9" t="s">
        <v>19</v>
      </c>
      <c r="D9" t="s">
        <v>141</v>
      </c>
      <c r="E9">
        <f t="shared" si="8"/>
        <v>97</v>
      </c>
      <c r="F9">
        <v>83</v>
      </c>
      <c r="G9">
        <v>14</v>
      </c>
      <c r="H9" s="38">
        <f t="shared" si="9"/>
        <v>1697.5848792439622</v>
      </c>
      <c r="I9" s="38">
        <f t="shared" si="10"/>
        <v>1637.0808678500985</v>
      </c>
      <c r="J9" s="38">
        <f t="shared" si="11"/>
        <v>2173.913043478261</v>
      </c>
      <c r="K9">
        <f t="shared" si="12"/>
        <v>140</v>
      </c>
      <c r="L9">
        <v>137</v>
      </c>
      <c r="M9">
        <v>3</v>
      </c>
      <c r="N9" s="98">
        <f t="shared" si="16"/>
        <v>127.27272727272727</v>
      </c>
      <c r="O9" s="38">
        <f t="shared" si="13"/>
        <v>2334.5005836251457</v>
      </c>
      <c r="P9" s="38">
        <f t="shared" si="14"/>
        <v>2565.5430711610488</v>
      </c>
      <c r="Q9" s="38">
        <f t="shared" si="15"/>
        <v>456.62100456621005</v>
      </c>
      <c r="R9" s="38">
        <f t="shared" si="0"/>
        <v>110</v>
      </c>
      <c r="S9" s="38">
        <v>105</v>
      </c>
      <c r="T9" s="38">
        <v>5</v>
      </c>
      <c r="U9" s="38">
        <f t="shared" si="1"/>
        <v>1888.4120171673819</v>
      </c>
      <c r="V9" s="60">
        <f t="shared" si="2"/>
        <v>2027.4184205445067</v>
      </c>
      <c r="W9" s="60">
        <f t="shared" si="3"/>
        <v>773.99380804953557</v>
      </c>
      <c r="X9">
        <v>159</v>
      </c>
      <c r="Y9" s="35">
        <v>154</v>
      </c>
      <c r="Z9">
        <f t="shared" si="4"/>
        <v>5</v>
      </c>
      <c r="AA9" s="38">
        <f t="shared" si="5"/>
        <v>2684.4504474084079</v>
      </c>
      <c r="AB9" s="38">
        <f t="shared" si="6"/>
        <v>2919.4312796208533</v>
      </c>
      <c r="AC9" s="38">
        <f t="shared" si="7"/>
        <v>771.60493827160496</v>
      </c>
      <c r="AD9" s="38">
        <v>3451.7258629314656</v>
      </c>
      <c r="AE9">
        <v>5275</v>
      </c>
      <c r="AF9">
        <v>648</v>
      </c>
      <c r="AG9" s="9">
        <v>5340</v>
      </c>
      <c r="AH9" s="9">
        <v>657</v>
      </c>
      <c r="AI9">
        <v>5179</v>
      </c>
      <c r="AJ9">
        <v>646</v>
      </c>
      <c r="AK9">
        <v>5340</v>
      </c>
      <c r="AL9">
        <v>657</v>
      </c>
      <c r="AM9">
        <v>5070</v>
      </c>
      <c r="AN9">
        <v>644</v>
      </c>
    </row>
    <row r="10" spans="1:40" x14ac:dyDescent="0.2">
      <c r="B10" t="s">
        <v>328</v>
      </c>
      <c r="C10" t="s">
        <v>20</v>
      </c>
      <c r="D10" t="s">
        <v>141</v>
      </c>
      <c r="E10">
        <f t="shared" si="8"/>
        <v>82</v>
      </c>
      <c r="F10">
        <v>82</v>
      </c>
      <c r="G10">
        <v>0</v>
      </c>
      <c r="H10" s="38">
        <f t="shared" si="9"/>
        <v>2047.9520479520479</v>
      </c>
      <c r="I10" s="38">
        <f t="shared" si="10"/>
        <v>2194.8608137044966</v>
      </c>
      <c r="J10" s="38">
        <f t="shared" si="11"/>
        <v>0</v>
      </c>
      <c r="K10">
        <f t="shared" si="12"/>
        <v>131</v>
      </c>
      <c r="L10">
        <v>131</v>
      </c>
      <c r="M10">
        <v>0</v>
      </c>
      <c r="N10" s="98">
        <f t="shared" si="16"/>
        <v>59.276018099547514</v>
      </c>
      <c r="O10" s="38">
        <f t="shared" si="13"/>
        <v>3187.3479318734794</v>
      </c>
      <c r="P10" s="38">
        <f t="shared" si="14"/>
        <v>3381.5178110480124</v>
      </c>
      <c r="Q10" s="38">
        <f t="shared" si="15"/>
        <v>0</v>
      </c>
      <c r="R10" s="38">
        <f t="shared" si="0"/>
        <v>221</v>
      </c>
      <c r="S10" s="38">
        <v>221</v>
      </c>
      <c r="T10" s="38">
        <v>0</v>
      </c>
      <c r="U10" s="38">
        <f t="shared" si="1"/>
        <v>5429.9754299754304</v>
      </c>
      <c r="V10" s="60">
        <f t="shared" si="2"/>
        <v>5805.0958760178619</v>
      </c>
      <c r="W10" s="60">
        <f t="shared" si="3"/>
        <v>0</v>
      </c>
      <c r="X10">
        <v>209</v>
      </c>
      <c r="Y10" s="35">
        <v>209</v>
      </c>
      <c r="Z10">
        <f t="shared" si="4"/>
        <v>0</v>
      </c>
      <c r="AA10" s="38">
        <f t="shared" si="5"/>
        <v>5100.0488042947782</v>
      </c>
      <c r="AB10" s="38">
        <f t="shared" si="6"/>
        <v>5422.9372080954854</v>
      </c>
      <c r="AC10" s="38">
        <f t="shared" si="7"/>
        <v>0</v>
      </c>
      <c r="AD10" s="38">
        <v>3041.3625304136253</v>
      </c>
      <c r="AE10">
        <v>3854</v>
      </c>
      <c r="AF10">
        <v>244</v>
      </c>
      <c r="AG10" s="9">
        <v>3874</v>
      </c>
      <c r="AH10" s="9">
        <v>236</v>
      </c>
      <c r="AI10">
        <v>3807</v>
      </c>
      <c r="AJ10">
        <v>263</v>
      </c>
      <c r="AK10">
        <v>3874</v>
      </c>
      <c r="AL10">
        <v>236</v>
      </c>
      <c r="AM10">
        <v>3736</v>
      </c>
      <c r="AN10">
        <v>268</v>
      </c>
    </row>
    <row r="11" spans="1:40" x14ac:dyDescent="0.2">
      <c r="B11" t="s">
        <v>329</v>
      </c>
      <c r="C11" t="s">
        <v>21</v>
      </c>
      <c r="D11" t="s">
        <v>141</v>
      </c>
      <c r="E11">
        <f t="shared" si="8"/>
        <v>28</v>
      </c>
      <c r="F11">
        <v>23</v>
      </c>
      <c r="G11">
        <v>5</v>
      </c>
      <c r="H11" s="38">
        <f t="shared" si="9"/>
        <v>1076.5090349865436</v>
      </c>
      <c r="I11" s="38">
        <f t="shared" si="10"/>
        <v>981.22866894197955</v>
      </c>
      <c r="J11" s="38">
        <f t="shared" si="11"/>
        <v>1945.5252918287938</v>
      </c>
      <c r="K11">
        <f t="shared" si="12"/>
        <v>66</v>
      </c>
      <c r="L11">
        <v>66</v>
      </c>
      <c r="M11">
        <v>0</v>
      </c>
      <c r="N11" s="98">
        <f t="shared" si="16"/>
        <v>150</v>
      </c>
      <c r="O11" s="38">
        <f t="shared" si="13"/>
        <v>2384.3930635838151</v>
      </c>
      <c r="P11" s="38">
        <f t="shared" si="14"/>
        <v>2637.8896882494005</v>
      </c>
      <c r="Q11" s="38">
        <f t="shared" si="15"/>
        <v>0</v>
      </c>
      <c r="R11" s="38">
        <f t="shared" si="0"/>
        <v>44</v>
      </c>
      <c r="S11" s="38">
        <v>44</v>
      </c>
      <c r="T11" s="38">
        <v>0</v>
      </c>
      <c r="U11" s="38">
        <f t="shared" si="1"/>
        <v>1652.8925619834711</v>
      </c>
      <c r="V11" s="60">
        <f t="shared" si="2"/>
        <v>1833.3333333333333</v>
      </c>
      <c r="W11" s="60">
        <f t="shared" si="3"/>
        <v>0</v>
      </c>
      <c r="X11">
        <v>48</v>
      </c>
      <c r="Y11" s="35">
        <v>48</v>
      </c>
      <c r="Z11">
        <f t="shared" si="4"/>
        <v>0</v>
      </c>
      <c r="AA11" s="38">
        <f t="shared" si="5"/>
        <v>1780.4154302670622</v>
      </c>
      <c r="AB11" s="38">
        <f t="shared" si="6"/>
        <v>1963.1901840490798</v>
      </c>
      <c r="AC11" s="38">
        <f t="shared" si="7"/>
        <v>0</v>
      </c>
      <c r="AD11" s="38">
        <v>2709.5375722543354</v>
      </c>
      <c r="AE11">
        <v>2445</v>
      </c>
      <c r="AF11">
        <v>251</v>
      </c>
      <c r="AG11" s="9">
        <v>2502</v>
      </c>
      <c r="AH11" s="9">
        <v>266</v>
      </c>
      <c r="AI11">
        <v>2400</v>
      </c>
      <c r="AJ11">
        <v>262</v>
      </c>
      <c r="AK11">
        <v>2502</v>
      </c>
      <c r="AL11">
        <v>266</v>
      </c>
      <c r="AM11">
        <v>2344</v>
      </c>
      <c r="AN11">
        <v>257</v>
      </c>
    </row>
    <row r="12" spans="1:40" x14ac:dyDescent="0.2">
      <c r="B12" t="s">
        <v>330</v>
      </c>
      <c r="C12" t="s">
        <v>22</v>
      </c>
      <c r="D12" t="s">
        <v>141</v>
      </c>
      <c r="E12">
        <f t="shared" si="8"/>
        <v>5</v>
      </c>
      <c r="F12">
        <v>5</v>
      </c>
      <c r="G12">
        <v>0</v>
      </c>
      <c r="H12" s="38">
        <f t="shared" si="9"/>
        <v>559.91041433370663</v>
      </c>
      <c r="I12" s="38">
        <f t="shared" si="10"/>
        <v>624.21972534332076</v>
      </c>
      <c r="J12" s="38">
        <f t="shared" si="11"/>
        <v>0</v>
      </c>
      <c r="K12">
        <f t="shared" si="12"/>
        <v>22</v>
      </c>
      <c r="L12">
        <v>22</v>
      </c>
      <c r="M12">
        <v>0</v>
      </c>
      <c r="N12" s="98">
        <f t="shared" si="16"/>
        <v>75.862068965517238</v>
      </c>
      <c r="O12" s="38">
        <f t="shared" si="13"/>
        <v>2173.913043478261</v>
      </c>
      <c r="P12" s="38">
        <f t="shared" si="14"/>
        <v>2412.280701754386</v>
      </c>
      <c r="Q12" s="38">
        <f t="shared" si="15"/>
        <v>0</v>
      </c>
      <c r="R12" s="38">
        <f t="shared" si="0"/>
        <v>29</v>
      </c>
      <c r="S12" s="38">
        <v>29</v>
      </c>
      <c r="T12" s="38">
        <v>0</v>
      </c>
      <c r="U12" s="38">
        <f t="shared" si="1"/>
        <v>3091.6844349680168</v>
      </c>
      <c r="V12" s="60">
        <f t="shared" si="2"/>
        <v>3423.848878394333</v>
      </c>
      <c r="W12" s="60">
        <f t="shared" si="3"/>
        <v>0</v>
      </c>
      <c r="X12">
        <v>27</v>
      </c>
      <c r="Y12" s="35">
        <v>27</v>
      </c>
      <c r="Z12">
        <f t="shared" si="4"/>
        <v>0</v>
      </c>
      <c r="AA12" s="38">
        <f t="shared" si="5"/>
        <v>2795.0310559006211</v>
      </c>
      <c r="AB12" s="38">
        <f t="shared" si="6"/>
        <v>3092.783505154639</v>
      </c>
      <c r="AC12" s="38">
        <f t="shared" si="7"/>
        <v>0</v>
      </c>
      <c r="AD12" s="38">
        <v>1581.0276679841897</v>
      </c>
      <c r="AE12">
        <v>873</v>
      </c>
      <c r="AF12">
        <v>93</v>
      </c>
      <c r="AG12" s="9">
        <v>912</v>
      </c>
      <c r="AH12" s="9">
        <v>100</v>
      </c>
      <c r="AI12">
        <v>847</v>
      </c>
      <c r="AJ12">
        <v>91</v>
      </c>
      <c r="AK12">
        <v>912</v>
      </c>
      <c r="AL12">
        <v>100</v>
      </c>
      <c r="AM12">
        <v>801</v>
      </c>
      <c r="AN12">
        <v>92</v>
      </c>
    </row>
    <row r="13" spans="1:40" ht="13.5" thickBot="1" x14ac:dyDescent="0.25">
      <c r="B13" t="s">
        <v>331</v>
      </c>
      <c r="C13" t="s">
        <v>23</v>
      </c>
      <c r="D13" t="s">
        <v>141</v>
      </c>
      <c r="E13">
        <f t="shared" si="8"/>
        <v>148</v>
      </c>
      <c r="F13">
        <v>147</v>
      </c>
      <c r="G13">
        <v>1</v>
      </c>
      <c r="H13" s="38">
        <f t="shared" si="9"/>
        <v>2976.6693483507643</v>
      </c>
      <c r="I13" s="38">
        <f t="shared" si="10"/>
        <v>3356.1643835616437</v>
      </c>
      <c r="J13" s="38">
        <f t="shared" si="11"/>
        <v>168.91891891891893</v>
      </c>
      <c r="K13">
        <f t="shared" si="12"/>
        <v>181</v>
      </c>
      <c r="L13">
        <v>165</v>
      </c>
      <c r="M13">
        <v>16</v>
      </c>
      <c r="N13" s="98">
        <f t="shared" si="16"/>
        <v>170.75471698113208</v>
      </c>
      <c r="O13" s="38">
        <f t="shared" si="13"/>
        <v>3674.3808363784005</v>
      </c>
      <c r="P13" s="38">
        <f t="shared" si="14"/>
        <v>3773.1534415732908</v>
      </c>
      <c r="Q13" s="38">
        <f t="shared" si="15"/>
        <v>2893.3092224231464</v>
      </c>
      <c r="R13" s="38">
        <f t="shared" si="0"/>
        <v>106</v>
      </c>
      <c r="S13" s="38">
        <v>69</v>
      </c>
      <c r="T13" s="38">
        <v>37</v>
      </c>
      <c r="U13" s="38">
        <f t="shared" si="1"/>
        <v>2142.2797089733226</v>
      </c>
      <c r="V13" s="60">
        <f t="shared" si="2"/>
        <v>1584.7496554892052</v>
      </c>
      <c r="W13" s="60">
        <f t="shared" si="3"/>
        <v>6228.9562289562291</v>
      </c>
      <c r="X13">
        <v>126</v>
      </c>
      <c r="Y13" s="35">
        <v>126</v>
      </c>
      <c r="Z13">
        <f t="shared" si="4"/>
        <v>0</v>
      </c>
      <c r="AA13" s="38">
        <f t="shared" si="5"/>
        <v>2559.934985778139</v>
      </c>
      <c r="AB13" s="38">
        <f t="shared" si="6"/>
        <v>2896.5517241379312</v>
      </c>
      <c r="AC13" s="38">
        <f t="shared" si="7"/>
        <v>0</v>
      </c>
      <c r="AD13" s="38">
        <v>1116.5245635403978</v>
      </c>
      <c r="AE13">
        <v>4350</v>
      </c>
      <c r="AF13">
        <v>572</v>
      </c>
      <c r="AG13" s="9">
        <v>4373</v>
      </c>
      <c r="AH13" s="9">
        <v>553</v>
      </c>
      <c r="AI13">
        <v>4354</v>
      </c>
      <c r="AJ13">
        <v>594</v>
      </c>
      <c r="AK13">
        <v>4373</v>
      </c>
      <c r="AL13">
        <v>553</v>
      </c>
      <c r="AM13">
        <v>4380</v>
      </c>
      <c r="AN13">
        <v>592</v>
      </c>
    </row>
    <row r="14" spans="1:40" s="2" customFormat="1" ht="13.5" thickBot="1" x14ac:dyDescent="0.25">
      <c r="A14" s="2" t="s">
        <v>24</v>
      </c>
      <c r="B14" s="2" t="s">
        <v>332</v>
      </c>
      <c r="E14" s="2">
        <f>SUM(E2:E13)</f>
        <v>1376</v>
      </c>
      <c r="F14" s="2">
        <v>1189</v>
      </c>
      <c r="G14" s="2">
        <v>187</v>
      </c>
      <c r="H14" s="37">
        <f t="shared" si="9"/>
        <v>1983.9095706335245</v>
      </c>
      <c r="I14" s="37">
        <f t="shared" si="10"/>
        <v>1961.140067295639</v>
      </c>
      <c r="J14" s="37">
        <f t="shared" si="11"/>
        <v>2142.0389461626573</v>
      </c>
      <c r="K14" s="2">
        <f t="shared" si="12"/>
        <v>2410</v>
      </c>
      <c r="L14" s="2">
        <v>2226</v>
      </c>
      <c r="M14" s="2">
        <v>184</v>
      </c>
      <c r="N14" s="99">
        <f t="shared" si="16"/>
        <v>116.8768186226964</v>
      </c>
      <c r="O14" s="37">
        <f t="shared" si="13"/>
        <v>3416.8403442360313</v>
      </c>
      <c r="P14" s="37">
        <f t="shared" si="14"/>
        <v>3604.3913339162536</v>
      </c>
      <c r="Q14" s="37">
        <f t="shared" si="15"/>
        <v>2096.866096866097</v>
      </c>
      <c r="R14" s="37">
        <f t="shared" si="0"/>
        <v>2062</v>
      </c>
      <c r="S14" s="37">
        <v>1847</v>
      </c>
      <c r="T14" s="37">
        <v>215</v>
      </c>
      <c r="U14" s="37">
        <f t="shared" si="1"/>
        <v>2951.0683668942224</v>
      </c>
      <c r="V14" s="61">
        <f t="shared" si="2"/>
        <v>3023.3585961925651</v>
      </c>
      <c r="W14" s="61">
        <f t="shared" si="3"/>
        <v>2448.1894784787064</v>
      </c>
      <c r="X14" s="2">
        <v>2094</v>
      </c>
      <c r="Y14" s="35">
        <v>1866</v>
      </c>
      <c r="Z14">
        <f t="shared" si="4"/>
        <v>228</v>
      </c>
      <c r="AA14" s="38">
        <f t="shared" si="5"/>
        <v>2983.2034533358028</v>
      </c>
      <c r="AB14" s="38">
        <f t="shared" si="6"/>
        <v>3036.6151342554922</v>
      </c>
      <c r="AC14" s="38">
        <f t="shared" si="7"/>
        <v>2607.8005261351936</v>
      </c>
      <c r="AD14" s="37">
        <v>2639.899054343357</v>
      </c>
      <c r="AE14">
        <v>61450</v>
      </c>
      <c r="AF14">
        <v>8743</v>
      </c>
      <c r="AG14" s="9">
        <v>61758</v>
      </c>
      <c r="AH14" s="9">
        <v>8775</v>
      </c>
      <c r="AI14" s="2">
        <v>61091</v>
      </c>
      <c r="AJ14" s="2">
        <v>8782</v>
      </c>
      <c r="AK14" s="2">
        <v>61758</v>
      </c>
      <c r="AL14" s="2">
        <v>8775</v>
      </c>
      <c r="AM14" s="2">
        <v>60628</v>
      </c>
      <c r="AN14" s="2">
        <v>8730</v>
      </c>
    </row>
    <row r="15" spans="1:40" ht="13.5" thickBot="1" x14ac:dyDescent="0.25">
      <c r="A15" t="s">
        <v>5</v>
      </c>
      <c r="B15" t="s">
        <v>333</v>
      </c>
      <c r="C15" t="s">
        <v>25</v>
      </c>
      <c r="D15" t="s">
        <v>141</v>
      </c>
      <c r="E15">
        <f t="shared" si="8"/>
        <v>5</v>
      </c>
      <c r="F15">
        <v>5</v>
      </c>
      <c r="G15">
        <v>0</v>
      </c>
      <c r="H15" s="38">
        <f t="shared" si="9"/>
        <v>599.52038369304557</v>
      </c>
      <c r="I15" s="38">
        <f t="shared" si="10"/>
        <v>650.19505851755525</v>
      </c>
      <c r="J15" s="38">
        <f t="shared" si="11"/>
        <v>0</v>
      </c>
      <c r="K15">
        <f t="shared" si="12"/>
        <v>9</v>
      </c>
      <c r="L15">
        <v>9</v>
      </c>
      <c r="M15">
        <v>0</v>
      </c>
      <c r="N15" s="99">
        <f t="shared" si="16"/>
        <v>60</v>
      </c>
      <c r="O15" s="38">
        <f t="shared" si="13"/>
        <v>1105.6511056511056</v>
      </c>
      <c r="P15" s="38">
        <f t="shared" si="14"/>
        <v>1182.6544021024968</v>
      </c>
      <c r="Q15" s="38">
        <f t="shared" si="15"/>
        <v>0</v>
      </c>
      <c r="R15" s="38">
        <f t="shared" si="0"/>
        <v>15</v>
      </c>
      <c r="S15" s="38">
        <v>15</v>
      </c>
      <c r="T15" s="38">
        <v>0</v>
      </c>
      <c r="U15" s="38">
        <f t="shared" si="1"/>
        <v>1829.2682926829268</v>
      </c>
      <c r="V15" s="60">
        <f t="shared" si="2"/>
        <v>1963.3507853403141</v>
      </c>
      <c r="W15" s="60">
        <f t="shared" si="3"/>
        <v>0</v>
      </c>
      <c r="X15">
        <v>2</v>
      </c>
      <c r="Y15" s="35">
        <v>2</v>
      </c>
      <c r="Z15">
        <f t="shared" si="4"/>
        <v>0</v>
      </c>
      <c r="AA15" s="38">
        <f t="shared" si="5"/>
        <v>241.83796856106409</v>
      </c>
      <c r="AB15" s="38">
        <f t="shared" si="6"/>
        <v>259.74025974025972</v>
      </c>
      <c r="AC15" s="38">
        <f t="shared" si="7"/>
        <v>0</v>
      </c>
      <c r="AD15" s="38">
        <v>614.25061425061426</v>
      </c>
      <c r="AE15">
        <v>770</v>
      </c>
      <c r="AF15">
        <v>57</v>
      </c>
      <c r="AG15" s="9">
        <v>761</v>
      </c>
      <c r="AH15" s="9">
        <v>53</v>
      </c>
      <c r="AI15">
        <v>764</v>
      </c>
      <c r="AJ15">
        <v>56</v>
      </c>
      <c r="AK15">
        <v>761</v>
      </c>
      <c r="AL15">
        <v>53</v>
      </c>
      <c r="AM15">
        <v>769</v>
      </c>
      <c r="AN15">
        <v>65</v>
      </c>
    </row>
    <row r="16" spans="1:40" x14ac:dyDescent="0.2">
      <c r="B16" t="s">
        <v>334</v>
      </c>
      <c r="C16" t="s">
        <v>26</v>
      </c>
      <c r="D16" t="s">
        <v>141</v>
      </c>
      <c r="E16">
        <f t="shared" si="8"/>
        <v>146</v>
      </c>
      <c r="F16">
        <v>137</v>
      </c>
      <c r="G16">
        <v>9</v>
      </c>
      <c r="H16" s="38">
        <f t="shared" si="9"/>
        <v>3331.8119580100411</v>
      </c>
      <c r="I16" s="38">
        <f t="shared" si="10"/>
        <v>3639.7449521785334</v>
      </c>
      <c r="J16" s="38">
        <f t="shared" si="11"/>
        <v>1456.3106796116506</v>
      </c>
      <c r="K16">
        <f t="shared" si="12"/>
        <v>195</v>
      </c>
      <c r="L16">
        <v>188</v>
      </c>
      <c r="M16">
        <v>7</v>
      </c>
      <c r="N16" s="98">
        <f t="shared" ref="N16:N32" si="17">K16*100/R16</f>
        <v>135.41666666666666</v>
      </c>
      <c r="O16" s="38">
        <f t="shared" si="13"/>
        <v>4684.1220273840981</v>
      </c>
      <c r="P16" s="38">
        <f t="shared" si="14"/>
        <v>5169.0954083035467</v>
      </c>
      <c r="Q16" s="38">
        <f t="shared" si="15"/>
        <v>1330.7984790874525</v>
      </c>
      <c r="R16" s="38">
        <f t="shared" si="0"/>
        <v>144</v>
      </c>
      <c r="S16" s="38">
        <v>127</v>
      </c>
      <c r="T16" s="38">
        <v>17</v>
      </c>
      <c r="U16" s="38">
        <f t="shared" si="1"/>
        <v>3351.9553072625699</v>
      </c>
      <c r="V16" s="60">
        <f t="shared" si="2"/>
        <v>3428.7257019438443</v>
      </c>
      <c r="W16" s="60">
        <f t="shared" si="3"/>
        <v>2871.6216216216217</v>
      </c>
      <c r="X16">
        <v>145</v>
      </c>
      <c r="Y16" s="35">
        <v>131</v>
      </c>
      <c r="Z16">
        <f t="shared" si="4"/>
        <v>14</v>
      </c>
      <c r="AA16" s="38">
        <f t="shared" si="5"/>
        <v>3440.0948991696323</v>
      </c>
      <c r="AB16" s="38">
        <f t="shared" si="6"/>
        <v>3596.9247666117517</v>
      </c>
      <c r="AC16" s="38">
        <f t="shared" si="7"/>
        <v>2443.2809773123909</v>
      </c>
      <c r="AD16" s="38">
        <v>3242.8537112659142</v>
      </c>
      <c r="AE16">
        <v>3642</v>
      </c>
      <c r="AF16">
        <v>573</v>
      </c>
      <c r="AG16" s="9">
        <v>3637</v>
      </c>
      <c r="AH16" s="9">
        <v>526</v>
      </c>
      <c r="AI16">
        <v>3704</v>
      </c>
      <c r="AJ16">
        <v>592</v>
      </c>
      <c r="AK16">
        <v>3637</v>
      </c>
      <c r="AL16">
        <v>526</v>
      </c>
      <c r="AM16">
        <v>3764</v>
      </c>
      <c r="AN16">
        <v>618</v>
      </c>
    </row>
    <row r="17" spans="1:40" x14ac:dyDescent="0.2">
      <c r="B17" t="s">
        <v>335</v>
      </c>
      <c r="C17" t="s">
        <v>27</v>
      </c>
      <c r="D17" t="s">
        <v>141</v>
      </c>
      <c r="E17">
        <f t="shared" si="8"/>
        <v>164</v>
      </c>
      <c r="F17">
        <v>164</v>
      </c>
      <c r="G17">
        <v>0</v>
      </c>
      <c r="H17" s="38">
        <f t="shared" si="9"/>
        <v>3355.8420298751794</v>
      </c>
      <c r="I17" s="38">
        <f t="shared" si="10"/>
        <v>3677.1300448430493</v>
      </c>
      <c r="J17" s="38">
        <f t="shared" si="11"/>
        <v>0</v>
      </c>
      <c r="K17">
        <f t="shared" si="12"/>
        <v>304</v>
      </c>
      <c r="L17">
        <v>304</v>
      </c>
      <c r="M17">
        <v>0</v>
      </c>
      <c r="N17" s="98">
        <f t="shared" si="17"/>
        <v>130.47210300429185</v>
      </c>
      <c r="O17" s="38">
        <f t="shared" si="13"/>
        <v>6075.1398880895285</v>
      </c>
      <c r="P17" s="38">
        <f t="shared" si="14"/>
        <v>6684.2568161829377</v>
      </c>
      <c r="Q17" s="38">
        <f t="shared" si="15"/>
        <v>0</v>
      </c>
      <c r="R17" s="38">
        <f t="shared" si="0"/>
        <v>233</v>
      </c>
      <c r="S17" s="38">
        <v>233</v>
      </c>
      <c r="T17" s="38">
        <v>0</v>
      </c>
      <c r="U17" s="38">
        <f t="shared" si="1"/>
        <v>4676.8366118024887</v>
      </c>
      <c r="V17" s="60">
        <f t="shared" si="2"/>
        <v>5126.5126512651268</v>
      </c>
      <c r="W17" s="60">
        <f t="shared" si="3"/>
        <v>0</v>
      </c>
      <c r="X17">
        <v>209</v>
      </c>
      <c r="Y17" s="35">
        <v>209</v>
      </c>
      <c r="Z17">
        <f t="shared" si="4"/>
        <v>0</v>
      </c>
      <c r="AA17" s="38">
        <f t="shared" si="5"/>
        <v>4214.5593869731802</v>
      </c>
      <c r="AB17" s="38">
        <f t="shared" si="6"/>
        <v>4632.0921985815603</v>
      </c>
      <c r="AC17" s="38">
        <f t="shared" si="7"/>
        <v>0</v>
      </c>
      <c r="AD17" s="38">
        <v>2338.1294964028775</v>
      </c>
      <c r="AE17">
        <v>4512</v>
      </c>
      <c r="AF17">
        <v>447</v>
      </c>
      <c r="AG17" s="9">
        <v>4548</v>
      </c>
      <c r="AH17" s="9">
        <v>456</v>
      </c>
      <c r="AI17">
        <v>4545</v>
      </c>
      <c r="AJ17">
        <v>437</v>
      </c>
      <c r="AK17">
        <v>4548</v>
      </c>
      <c r="AL17">
        <v>456</v>
      </c>
      <c r="AM17">
        <v>4460</v>
      </c>
      <c r="AN17">
        <v>427</v>
      </c>
    </row>
    <row r="18" spans="1:40" x14ac:dyDescent="0.2">
      <c r="B18" t="s">
        <v>5</v>
      </c>
      <c r="C18" t="s">
        <v>28</v>
      </c>
      <c r="D18" t="s">
        <v>141</v>
      </c>
      <c r="E18">
        <f t="shared" si="8"/>
        <v>405</v>
      </c>
      <c r="F18">
        <v>338</v>
      </c>
      <c r="G18">
        <v>67</v>
      </c>
      <c r="H18" s="38">
        <f t="shared" si="9"/>
        <v>1902.9272189071089</v>
      </c>
      <c r="I18" s="38">
        <f t="shared" si="10"/>
        <v>1823.7738088814547</v>
      </c>
      <c r="J18" s="38">
        <f t="shared" si="11"/>
        <v>2436.3636363636365</v>
      </c>
      <c r="K18">
        <f t="shared" si="12"/>
        <v>933</v>
      </c>
      <c r="L18">
        <v>829</v>
      </c>
      <c r="M18">
        <v>104</v>
      </c>
      <c r="N18" s="98">
        <f t="shared" si="17"/>
        <v>113.64190012180268</v>
      </c>
      <c r="O18" s="38">
        <f t="shared" si="13"/>
        <v>4413.8518308260009</v>
      </c>
      <c r="P18" s="38">
        <f t="shared" si="14"/>
        <v>4503.4767492394612</v>
      </c>
      <c r="Q18" s="38">
        <f t="shared" si="15"/>
        <v>3809.5238095238096</v>
      </c>
      <c r="R18" s="38">
        <f t="shared" si="0"/>
        <v>821</v>
      </c>
      <c r="S18" s="38">
        <v>723</v>
      </c>
      <c r="T18" s="38">
        <v>98</v>
      </c>
      <c r="U18" s="38">
        <f t="shared" si="1"/>
        <v>3878.6790759200644</v>
      </c>
      <c r="V18" s="60">
        <f t="shared" si="2"/>
        <v>3924.2292661745551</v>
      </c>
      <c r="W18" s="60">
        <f t="shared" si="3"/>
        <v>3572.7305869485963</v>
      </c>
      <c r="X18">
        <v>643</v>
      </c>
      <c r="Y18" s="35">
        <v>541</v>
      </c>
      <c r="Z18">
        <f t="shared" si="4"/>
        <v>102</v>
      </c>
      <c r="AA18" s="38">
        <f t="shared" si="5"/>
        <v>3043.2107529935161</v>
      </c>
      <c r="AB18" s="38">
        <f t="shared" si="6"/>
        <v>2937.1844291221023</v>
      </c>
      <c r="AC18" s="38">
        <f t="shared" si="7"/>
        <v>3763.8376383763839</v>
      </c>
      <c r="AD18" s="38">
        <v>2767.5276752767527</v>
      </c>
      <c r="AE18">
        <v>18419</v>
      </c>
      <c r="AF18">
        <v>2710</v>
      </c>
      <c r="AG18" s="9">
        <v>18408</v>
      </c>
      <c r="AH18" s="9">
        <v>2730</v>
      </c>
      <c r="AI18">
        <v>18424</v>
      </c>
      <c r="AJ18">
        <v>2743</v>
      </c>
      <c r="AK18">
        <v>18408</v>
      </c>
      <c r="AL18">
        <v>2730</v>
      </c>
      <c r="AM18">
        <v>18533</v>
      </c>
      <c r="AN18">
        <v>2750</v>
      </c>
    </row>
    <row r="19" spans="1:40" x14ac:dyDescent="0.2">
      <c r="B19" t="s">
        <v>336</v>
      </c>
      <c r="C19" t="s">
        <v>29</v>
      </c>
      <c r="D19" t="s">
        <v>141</v>
      </c>
      <c r="E19">
        <f t="shared" si="8"/>
        <v>51</v>
      </c>
      <c r="F19">
        <v>51</v>
      </c>
      <c r="G19">
        <v>0</v>
      </c>
      <c r="H19" s="38">
        <f t="shared" si="9"/>
        <v>2627.5115919629056</v>
      </c>
      <c r="I19" s="38">
        <f t="shared" si="10"/>
        <v>2914.2857142857142</v>
      </c>
      <c r="J19" s="38">
        <f t="shared" si="11"/>
        <v>0</v>
      </c>
      <c r="K19">
        <f t="shared" si="12"/>
        <v>48</v>
      </c>
      <c r="L19">
        <v>48</v>
      </c>
      <c r="M19">
        <v>0</v>
      </c>
      <c r="N19" s="98">
        <f t="shared" si="17"/>
        <v>78.688524590163937</v>
      </c>
      <c r="O19" s="38">
        <f t="shared" si="13"/>
        <v>2427.9210925644916</v>
      </c>
      <c r="P19" s="38">
        <f t="shared" si="14"/>
        <v>2722.6318774815654</v>
      </c>
      <c r="Q19" s="38">
        <f t="shared" si="15"/>
        <v>0</v>
      </c>
      <c r="R19" s="38">
        <f t="shared" si="0"/>
        <v>61</v>
      </c>
      <c r="S19" s="38">
        <v>61</v>
      </c>
      <c r="T19" s="38">
        <v>0</v>
      </c>
      <c r="U19" s="38">
        <f t="shared" si="1"/>
        <v>3123.399897593446</v>
      </c>
      <c r="V19" s="60">
        <f t="shared" si="2"/>
        <v>3475.7834757834758</v>
      </c>
      <c r="W19" s="60">
        <f t="shared" si="3"/>
        <v>0</v>
      </c>
      <c r="X19">
        <v>41</v>
      </c>
      <c r="Y19" s="35">
        <v>41</v>
      </c>
      <c r="Z19">
        <f t="shared" si="4"/>
        <v>0</v>
      </c>
      <c r="AA19" s="38">
        <f t="shared" si="5"/>
        <v>2088.6398369842077</v>
      </c>
      <c r="AB19" s="38">
        <f t="shared" si="6"/>
        <v>2344.1966838193252</v>
      </c>
      <c r="AC19" s="38">
        <f t="shared" si="7"/>
        <v>0</v>
      </c>
      <c r="AD19" s="38">
        <v>1820.9408194233688</v>
      </c>
      <c r="AE19">
        <v>1749</v>
      </c>
      <c r="AF19">
        <v>214</v>
      </c>
      <c r="AG19" s="9">
        <v>1763</v>
      </c>
      <c r="AH19" s="9">
        <v>214</v>
      </c>
      <c r="AI19">
        <v>1755</v>
      </c>
      <c r="AJ19">
        <v>198</v>
      </c>
      <c r="AK19">
        <v>1763</v>
      </c>
      <c r="AL19">
        <v>214</v>
      </c>
      <c r="AM19">
        <v>1750</v>
      </c>
      <c r="AN19">
        <v>191</v>
      </c>
    </row>
    <row r="20" spans="1:40" x14ac:dyDescent="0.2">
      <c r="B20" t="s">
        <v>337</v>
      </c>
      <c r="C20" t="s">
        <v>143</v>
      </c>
      <c r="D20" t="s">
        <v>141</v>
      </c>
      <c r="E20">
        <f t="shared" si="8"/>
        <v>16</v>
      </c>
      <c r="F20">
        <v>16</v>
      </c>
      <c r="G20">
        <v>0</v>
      </c>
      <c r="H20" s="38">
        <f t="shared" si="9"/>
        <v>1221.3740458015268</v>
      </c>
      <c r="I20" s="38">
        <f t="shared" si="10"/>
        <v>1288.2447665056361</v>
      </c>
      <c r="J20" s="38">
        <f t="shared" si="11"/>
        <v>0</v>
      </c>
      <c r="K20">
        <f t="shared" si="12"/>
        <v>39</v>
      </c>
      <c r="L20">
        <v>39</v>
      </c>
      <c r="M20">
        <v>0</v>
      </c>
      <c r="N20" s="98">
        <f t="shared" si="17"/>
        <v>125.80645161290323</v>
      </c>
      <c r="O20" s="38">
        <f t="shared" si="13"/>
        <v>2793.6962750716334</v>
      </c>
      <c r="P20" s="38">
        <f t="shared" si="14"/>
        <v>2970.2970297029701</v>
      </c>
      <c r="Q20" s="38">
        <f t="shared" si="15"/>
        <v>0</v>
      </c>
      <c r="R20" s="38">
        <f t="shared" si="0"/>
        <v>31</v>
      </c>
      <c r="S20" s="38">
        <v>31</v>
      </c>
      <c r="T20" s="38">
        <v>0</v>
      </c>
      <c r="U20" s="38">
        <f t="shared" si="1"/>
        <v>2306.5476190476193</v>
      </c>
      <c r="V20" s="60">
        <f t="shared" si="2"/>
        <v>2431.372549019608</v>
      </c>
      <c r="W20" s="60">
        <f t="shared" si="3"/>
        <v>0</v>
      </c>
      <c r="X20">
        <v>52</v>
      </c>
      <c r="Y20" s="35">
        <v>52</v>
      </c>
      <c r="Z20">
        <f t="shared" si="4"/>
        <v>0</v>
      </c>
      <c r="AA20" s="38">
        <f t="shared" si="5"/>
        <v>3776.3253449527961</v>
      </c>
      <c r="AB20" s="38">
        <f t="shared" si="6"/>
        <v>3993.8556067588324</v>
      </c>
      <c r="AC20" s="38">
        <f t="shared" si="7"/>
        <v>0</v>
      </c>
      <c r="AD20" s="38">
        <v>5802.2922636103149</v>
      </c>
      <c r="AE20">
        <v>1302</v>
      </c>
      <c r="AF20">
        <v>75</v>
      </c>
      <c r="AG20" s="9">
        <v>1313</v>
      </c>
      <c r="AH20" s="9">
        <v>83</v>
      </c>
      <c r="AI20">
        <v>1275</v>
      </c>
      <c r="AJ20">
        <v>69</v>
      </c>
      <c r="AK20">
        <v>1313</v>
      </c>
      <c r="AL20">
        <v>83</v>
      </c>
      <c r="AM20">
        <v>1242</v>
      </c>
      <c r="AN20">
        <v>68</v>
      </c>
    </row>
    <row r="21" spans="1:40" x14ac:dyDescent="0.2">
      <c r="B21" t="s">
        <v>338</v>
      </c>
      <c r="C21" t="s">
        <v>30</v>
      </c>
      <c r="D21" t="s">
        <v>141</v>
      </c>
      <c r="E21">
        <f t="shared" si="8"/>
        <v>394</v>
      </c>
      <c r="F21">
        <v>374</v>
      </c>
      <c r="G21">
        <v>20</v>
      </c>
      <c r="H21" s="38">
        <f t="shared" si="9"/>
        <v>3112.4101429812781</v>
      </c>
      <c r="I21" s="38">
        <f t="shared" si="10"/>
        <v>3398.7640857869865</v>
      </c>
      <c r="J21" s="38">
        <f t="shared" si="11"/>
        <v>1208.4592145015106</v>
      </c>
      <c r="K21">
        <f t="shared" si="12"/>
        <v>735</v>
      </c>
      <c r="L21">
        <v>723</v>
      </c>
      <c r="M21">
        <v>12</v>
      </c>
      <c r="N21" s="98">
        <f t="shared" si="17"/>
        <v>153.76569037656904</v>
      </c>
      <c r="O21" s="38">
        <f t="shared" si="13"/>
        <v>5905.0373583996143</v>
      </c>
      <c r="P21" s="38">
        <f t="shared" si="14"/>
        <v>6678.3668945132085</v>
      </c>
      <c r="Q21" s="38">
        <f t="shared" si="15"/>
        <v>740.28377544725481</v>
      </c>
      <c r="R21" s="38">
        <f t="shared" si="0"/>
        <v>478</v>
      </c>
      <c r="S21" s="38">
        <v>472</v>
      </c>
      <c r="T21" s="38">
        <v>6</v>
      </c>
      <c r="U21" s="38">
        <f t="shared" si="1"/>
        <v>3835.352643825724</v>
      </c>
      <c r="V21" s="60">
        <f t="shared" si="2"/>
        <v>4350.6313945985803</v>
      </c>
      <c r="W21" s="60">
        <f t="shared" si="3"/>
        <v>371.74721189591077</v>
      </c>
      <c r="X21">
        <v>254</v>
      </c>
      <c r="Y21" s="35">
        <v>244</v>
      </c>
      <c r="Z21">
        <f t="shared" si="4"/>
        <v>10</v>
      </c>
      <c r="AA21" s="38">
        <f t="shared" si="5"/>
        <v>2046.4067031904608</v>
      </c>
      <c r="AB21" s="38">
        <f t="shared" si="6"/>
        <v>2260.515100982027</v>
      </c>
      <c r="AC21" s="38">
        <f t="shared" si="7"/>
        <v>618.04697156983934</v>
      </c>
      <c r="AD21" s="38">
        <v>1646.9832088053347</v>
      </c>
      <c r="AE21">
        <v>10794</v>
      </c>
      <c r="AF21">
        <v>1618</v>
      </c>
      <c r="AG21" s="9">
        <v>10826</v>
      </c>
      <c r="AH21" s="9">
        <v>1621</v>
      </c>
      <c r="AI21">
        <v>10849</v>
      </c>
      <c r="AJ21">
        <v>1614</v>
      </c>
      <c r="AK21">
        <v>10826</v>
      </c>
      <c r="AL21">
        <v>1621</v>
      </c>
      <c r="AM21">
        <v>11004</v>
      </c>
      <c r="AN21">
        <v>1655</v>
      </c>
    </row>
    <row r="22" spans="1:40" x14ac:dyDescent="0.2">
      <c r="B22" t="s">
        <v>339</v>
      </c>
      <c r="C22" t="s">
        <v>31</v>
      </c>
      <c r="D22" t="s">
        <v>141</v>
      </c>
      <c r="E22">
        <f t="shared" si="8"/>
        <v>52</v>
      </c>
      <c r="F22">
        <v>51</v>
      </c>
      <c r="G22">
        <v>1</v>
      </c>
      <c r="H22" s="38">
        <f t="shared" si="9"/>
        <v>1401.6172506738544</v>
      </c>
      <c r="I22" s="38">
        <f t="shared" si="10"/>
        <v>1539.8550724637682</v>
      </c>
      <c r="J22" s="38">
        <f t="shared" si="11"/>
        <v>251.25628140703517</v>
      </c>
      <c r="K22">
        <f t="shared" si="12"/>
        <v>164</v>
      </c>
      <c r="L22">
        <v>164</v>
      </c>
      <c r="M22">
        <v>0</v>
      </c>
      <c r="N22" s="98">
        <f t="shared" si="17"/>
        <v>143.85964912280701</v>
      </c>
      <c r="O22" s="38">
        <f t="shared" si="13"/>
        <v>4553.0260966129927</v>
      </c>
      <c r="P22" s="38">
        <f t="shared" si="14"/>
        <v>5165.3543307086611</v>
      </c>
      <c r="Q22" s="38">
        <f t="shared" si="15"/>
        <v>0</v>
      </c>
      <c r="R22" s="38">
        <f t="shared" si="0"/>
        <v>114</v>
      </c>
      <c r="S22" s="38">
        <v>112</v>
      </c>
      <c r="T22" s="38">
        <v>2</v>
      </c>
      <c r="U22" s="38">
        <f t="shared" si="1"/>
        <v>3092.783505154639</v>
      </c>
      <c r="V22" s="60">
        <f t="shared" si="2"/>
        <v>3435.5828220858893</v>
      </c>
      <c r="W22" s="60">
        <f t="shared" si="3"/>
        <v>469.48356807511738</v>
      </c>
      <c r="X22">
        <v>112</v>
      </c>
      <c r="Y22" s="35">
        <v>112</v>
      </c>
      <c r="Z22">
        <f t="shared" si="4"/>
        <v>0</v>
      </c>
      <c r="AA22" s="38">
        <f t="shared" si="5"/>
        <v>3045.1332245785752</v>
      </c>
      <c r="AB22" s="38">
        <f t="shared" si="6"/>
        <v>3473.9454094292805</v>
      </c>
      <c r="AC22" s="38">
        <f t="shared" si="7"/>
        <v>0</v>
      </c>
      <c r="AD22" s="38">
        <v>2470.8495280399779</v>
      </c>
      <c r="AE22">
        <v>3224</v>
      </c>
      <c r="AF22">
        <v>454</v>
      </c>
      <c r="AG22" s="9">
        <v>3175</v>
      </c>
      <c r="AH22" s="9">
        <v>427</v>
      </c>
      <c r="AI22">
        <v>3260</v>
      </c>
      <c r="AJ22">
        <v>426</v>
      </c>
      <c r="AK22">
        <v>3175</v>
      </c>
      <c r="AL22">
        <v>427</v>
      </c>
      <c r="AM22">
        <v>3312</v>
      </c>
      <c r="AN22">
        <v>398</v>
      </c>
    </row>
    <row r="23" spans="1:40" x14ac:dyDescent="0.2">
      <c r="B23" t="s">
        <v>340</v>
      </c>
      <c r="C23" t="s">
        <v>32</v>
      </c>
      <c r="D23" t="s">
        <v>141</v>
      </c>
      <c r="E23">
        <f t="shared" si="8"/>
        <v>439</v>
      </c>
      <c r="F23">
        <v>427</v>
      </c>
      <c r="G23">
        <v>12</v>
      </c>
      <c r="H23" s="38">
        <f t="shared" si="9"/>
        <v>2117.4995176538687</v>
      </c>
      <c r="I23" s="38">
        <f t="shared" si="10"/>
        <v>2393.7661172777221</v>
      </c>
      <c r="J23" s="38">
        <f t="shared" si="11"/>
        <v>414.65100207325503</v>
      </c>
      <c r="K23">
        <f t="shared" si="12"/>
        <v>845</v>
      </c>
      <c r="L23">
        <v>795</v>
      </c>
      <c r="M23">
        <v>50</v>
      </c>
      <c r="N23" s="98">
        <f t="shared" si="17"/>
        <v>134.34022257551669</v>
      </c>
      <c r="O23" s="38">
        <f t="shared" si="13"/>
        <v>4254.9977340248752</v>
      </c>
      <c r="P23" s="38">
        <f t="shared" si="14"/>
        <v>4647.4921080322692</v>
      </c>
      <c r="Q23" s="38">
        <f t="shared" si="15"/>
        <v>1816.2005085361425</v>
      </c>
      <c r="R23" s="38">
        <f t="shared" si="0"/>
        <v>629</v>
      </c>
      <c r="S23" s="38">
        <v>589</v>
      </c>
      <c r="T23" s="38">
        <v>40</v>
      </c>
      <c r="U23" s="38">
        <f t="shared" si="1"/>
        <v>3079.2578450090568</v>
      </c>
      <c r="V23" s="60">
        <f t="shared" si="2"/>
        <v>3355.1694673882084</v>
      </c>
      <c r="W23" s="60">
        <f t="shared" si="3"/>
        <v>1392.757660167131</v>
      </c>
      <c r="X23">
        <v>624</v>
      </c>
      <c r="Y23" s="35">
        <v>551</v>
      </c>
      <c r="Z23">
        <f t="shared" si="4"/>
        <v>73</v>
      </c>
      <c r="AA23" s="38">
        <f t="shared" si="5"/>
        <v>3085.290482076638</v>
      </c>
      <c r="AB23" s="38">
        <f t="shared" si="6"/>
        <v>3171.5880964715361</v>
      </c>
      <c r="AC23" s="38">
        <f t="shared" si="7"/>
        <v>2559.6072931276299</v>
      </c>
      <c r="AD23" s="38">
        <v>2704.0636487235006</v>
      </c>
      <c r="AE23">
        <v>17373</v>
      </c>
      <c r="AF23">
        <v>2852</v>
      </c>
      <c r="AG23" s="9">
        <v>17106</v>
      </c>
      <c r="AH23" s="9">
        <v>2753</v>
      </c>
      <c r="AI23">
        <v>17555</v>
      </c>
      <c r="AJ23">
        <v>2872</v>
      </c>
      <c r="AK23">
        <v>17106</v>
      </c>
      <c r="AL23">
        <v>2753</v>
      </c>
      <c r="AM23">
        <v>17838</v>
      </c>
      <c r="AN23">
        <v>2894</v>
      </c>
    </row>
    <row r="24" spans="1:40" x14ac:dyDescent="0.2">
      <c r="B24" t="s">
        <v>341</v>
      </c>
      <c r="C24" t="s">
        <v>33</v>
      </c>
      <c r="D24" t="s">
        <v>141</v>
      </c>
      <c r="E24">
        <f t="shared" si="8"/>
        <v>134</v>
      </c>
      <c r="F24">
        <v>131</v>
      </c>
      <c r="G24">
        <v>3</v>
      </c>
      <c r="H24" s="38">
        <f t="shared" si="9"/>
        <v>2425.7784214337439</v>
      </c>
      <c r="I24" s="38">
        <f t="shared" si="10"/>
        <v>2671.833571282888</v>
      </c>
      <c r="J24" s="38">
        <f t="shared" si="11"/>
        <v>483.09178743961348</v>
      </c>
      <c r="K24">
        <f t="shared" si="12"/>
        <v>291</v>
      </c>
      <c r="L24">
        <v>277</v>
      </c>
      <c r="M24">
        <v>14</v>
      </c>
      <c r="N24" s="98">
        <f t="shared" si="17"/>
        <v>119.75308641975309</v>
      </c>
      <c r="O24" s="38">
        <f t="shared" si="13"/>
        <v>5228.1710384477183</v>
      </c>
      <c r="P24" s="38">
        <f t="shared" si="14"/>
        <v>5579.0533736153075</v>
      </c>
      <c r="Q24" s="38">
        <f t="shared" si="15"/>
        <v>2329.4509151414309</v>
      </c>
      <c r="R24" s="38">
        <f t="shared" si="0"/>
        <v>243</v>
      </c>
      <c r="S24" s="38">
        <v>225</v>
      </c>
      <c r="T24" s="38">
        <v>18</v>
      </c>
      <c r="U24" s="38">
        <f t="shared" si="1"/>
        <v>4408.5631349782298</v>
      </c>
      <c r="V24" s="60">
        <f t="shared" si="2"/>
        <v>4582.4847250509165</v>
      </c>
      <c r="W24" s="60">
        <f t="shared" si="3"/>
        <v>2990.0332225913621</v>
      </c>
      <c r="X24">
        <v>205</v>
      </c>
      <c r="Y24" s="35">
        <v>185</v>
      </c>
      <c r="Z24">
        <f t="shared" si="4"/>
        <v>20</v>
      </c>
      <c r="AA24" s="38">
        <f t="shared" si="5"/>
        <v>3691.698181163335</v>
      </c>
      <c r="AB24" s="38">
        <f t="shared" si="6"/>
        <v>3738.1289149323097</v>
      </c>
      <c r="AC24" s="38">
        <f t="shared" si="7"/>
        <v>3311.2582781456954</v>
      </c>
      <c r="AD24" s="38">
        <v>4994.6101329500543</v>
      </c>
      <c r="AE24">
        <v>4949</v>
      </c>
      <c r="AF24">
        <v>604</v>
      </c>
      <c r="AG24" s="9">
        <v>4965</v>
      </c>
      <c r="AH24" s="9">
        <v>601</v>
      </c>
      <c r="AI24">
        <v>4910</v>
      </c>
      <c r="AJ24">
        <v>602</v>
      </c>
      <c r="AK24">
        <v>4965</v>
      </c>
      <c r="AL24">
        <v>601</v>
      </c>
      <c r="AM24">
        <v>4903</v>
      </c>
      <c r="AN24">
        <v>621</v>
      </c>
    </row>
    <row r="25" spans="1:40" x14ac:dyDescent="0.2">
      <c r="B25" t="s">
        <v>342</v>
      </c>
      <c r="C25" t="s">
        <v>34</v>
      </c>
      <c r="D25" t="s">
        <v>141</v>
      </c>
      <c r="E25">
        <f t="shared" si="8"/>
        <v>22</v>
      </c>
      <c r="F25">
        <v>22</v>
      </c>
      <c r="G25">
        <v>0</v>
      </c>
      <c r="H25" s="38">
        <f t="shared" si="9"/>
        <v>2127.6595744680849</v>
      </c>
      <c r="I25" s="38">
        <f t="shared" si="10"/>
        <v>2396.5141612200437</v>
      </c>
      <c r="J25" s="38">
        <f t="shared" si="11"/>
        <v>0</v>
      </c>
      <c r="K25">
        <f t="shared" si="12"/>
        <v>71</v>
      </c>
      <c r="L25">
        <v>71</v>
      </c>
      <c r="M25">
        <v>0</v>
      </c>
      <c r="N25" s="98">
        <f t="shared" si="17"/>
        <v>93.421052631578945</v>
      </c>
      <c r="O25" s="38">
        <f t="shared" si="13"/>
        <v>6981.3176007866277</v>
      </c>
      <c r="P25" s="38">
        <f t="shared" si="14"/>
        <v>7862.6799557032118</v>
      </c>
      <c r="Q25" s="38">
        <f t="shared" si="15"/>
        <v>0</v>
      </c>
      <c r="R25" s="38">
        <f t="shared" si="0"/>
        <v>76</v>
      </c>
      <c r="S25" s="38">
        <v>76</v>
      </c>
      <c r="T25" s="38">
        <v>0</v>
      </c>
      <c r="U25" s="38">
        <f t="shared" si="1"/>
        <v>7142.8571428571431</v>
      </c>
      <c r="V25" s="60">
        <f t="shared" si="2"/>
        <v>8076.5143464399571</v>
      </c>
      <c r="W25" s="60">
        <f t="shared" si="3"/>
        <v>0</v>
      </c>
      <c r="X25">
        <v>29</v>
      </c>
      <c r="Y25" s="35">
        <v>29</v>
      </c>
      <c r="Z25">
        <f t="shared" si="4"/>
        <v>0</v>
      </c>
      <c r="AA25" s="38">
        <f t="shared" si="5"/>
        <v>2777.7777777777778</v>
      </c>
      <c r="AB25" s="38">
        <f t="shared" si="6"/>
        <v>3145.3362255965294</v>
      </c>
      <c r="AC25" s="38">
        <f t="shared" si="7"/>
        <v>0</v>
      </c>
      <c r="AD25" s="38">
        <v>2851.5240904621437</v>
      </c>
      <c r="AE25">
        <v>922</v>
      </c>
      <c r="AF25">
        <v>122</v>
      </c>
      <c r="AG25" s="9">
        <v>903</v>
      </c>
      <c r="AH25" s="9">
        <v>114</v>
      </c>
      <c r="AI25">
        <v>941</v>
      </c>
      <c r="AJ25">
        <v>123</v>
      </c>
      <c r="AK25">
        <v>903</v>
      </c>
      <c r="AL25">
        <v>114</v>
      </c>
      <c r="AM25">
        <v>918</v>
      </c>
      <c r="AN25">
        <v>116</v>
      </c>
    </row>
    <row r="26" spans="1:40" x14ac:dyDescent="0.2">
      <c r="B26" t="s">
        <v>343</v>
      </c>
      <c r="C26" t="s">
        <v>35</v>
      </c>
      <c r="D26" t="s">
        <v>141</v>
      </c>
      <c r="E26">
        <f t="shared" si="8"/>
        <v>42</v>
      </c>
      <c r="F26">
        <v>38</v>
      </c>
      <c r="G26">
        <v>4</v>
      </c>
      <c r="H26" s="38">
        <f t="shared" si="9"/>
        <v>1646.4131713053703</v>
      </c>
      <c r="I26" s="38">
        <f t="shared" si="10"/>
        <v>1612.9032258064515</v>
      </c>
      <c r="J26" s="38">
        <f t="shared" si="11"/>
        <v>2051.2820512820513</v>
      </c>
      <c r="K26">
        <f t="shared" si="12"/>
        <v>42</v>
      </c>
      <c r="L26">
        <v>38</v>
      </c>
      <c r="M26">
        <v>4</v>
      </c>
      <c r="N26" s="98">
        <f t="shared" si="17"/>
        <v>66.666666666666671</v>
      </c>
      <c r="O26" s="38">
        <f t="shared" si="13"/>
        <v>1622.8748068006182</v>
      </c>
      <c r="P26" s="38">
        <f t="shared" si="14"/>
        <v>1565.0741350906096</v>
      </c>
      <c r="Q26" s="38">
        <f t="shared" si="15"/>
        <v>2500</v>
      </c>
      <c r="R26" s="38">
        <f t="shared" si="0"/>
        <v>63</v>
      </c>
      <c r="S26" s="38">
        <v>53</v>
      </c>
      <c r="T26" s="38">
        <v>10</v>
      </c>
      <c r="U26" s="38">
        <f t="shared" si="1"/>
        <v>2485.207100591716</v>
      </c>
      <c r="V26" s="60">
        <f t="shared" si="2"/>
        <v>2229.7013041649138</v>
      </c>
      <c r="W26" s="60">
        <f t="shared" si="3"/>
        <v>6329.1139240506327</v>
      </c>
      <c r="X26">
        <v>31</v>
      </c>
      <c r="Y26" s="35">
        <v>31</v>
      </c>
      <c r="Z26">
        <f t="shared" si="4"/>
        <v>0</v>
      </c>
      <c r="AA26" s="38">
        <f t="shared" si="5"/>
        <v>1204.8192771084337</v>
      </c>
      <c r="AB26" s="38">
        <f t="shared" si="6"/>
        <v>1290.5911740216486</v>
      </c>
      <c r="AC26" s="38">
        <f t="shared" si="7"/>
        <v>0</v>
      </c>
      <c r="AD26" s="38">
        <v>1043.2766615146832</v>
      </c>
      <c r="AE26">
        <v>2402</v>
      </c>
      <c r="AF26">
        <v>171</v>
      </c>
      <c r="AG26" s="9">
        <v>2428</v>
      </c>
      <c r="AH26" s="9">
        <v>160</v>
      </c>
      <c r="AI26">
        <v>2377</v>
      </c>
      <c r="AJ26">
        <v>158</v>
      </c>
      <c r="AK26">
        <v>2428</v>
      </c>
      <c r="AL26">
        <v>160</v>
      </c>
      <c r="AM26">
        <v>2356</v>
      </c>
      <c r="AN26">
        <v>195</v>
      </c>
    </row>
    <row r="27" spans="1:40" x14ac:dyDescent="0.2">
      <c r="B27" t="s">
        <v>344</v>
      </c>
      <c r="C27" t="s">
        <v>36</v>
      </c>
      <c r="D27" t="s">
        <v>141</v>
      </c>
      <c r="E27">
        <f t="shared" si="8"/>
        <v>94</v>
      </c>
      <c r="F27">
        <v>94</v>
      </c>
      <c r="G27">
        <v>0</v>
      </c>
      <c r="H27" s="38">
        <f t="shared" si="9"/>
        <v>2854.5399331916183</v>
      </c>
      <c r="I27" s="38">
        <f t="shared" si="10"/>
        <v>3132.2892369210263</v>
      </c>
      <c r="J27" s="38">
        <f t="shared" si="11"/>
        <v>0</v>
      </c>
      <c r="K27">
        <f t="shared" si="12"/>
        <v>167</v>
      </c>
      <c r="L27">
        <v>167</v>
      </c>
      <c r="M27">
        <v>0</v>
      </c>
      <c r="N27" s="98">
        <f t="shared" si="17"/>
        <v>173.95833333333334</v>
      </c>
      <c r="O27" s="38">
        <f t="shared" si="13"/>
        <v>4880.1870251315022</v>
      </c>
      <c r="P27" s="38">
        <f>L27*100000/AK27</f>
        <v>5326.95374800638</v>
      </c>
      <c r="Q27" s="38">
        <f t="shared" si="15"/>
        <v>0</v>
      </c>
      <c r="R27" s="38">
        <f t="shared" si="0"/>
        <v>96</v>
      </c>
      <c r="S27" s="38">
        <v>96</v>
      </c>
      <c r="T27" s="38">
        <v>0</v>
      </c>
      <c r="U27" s="38">
        <f t="shared" si="1"/>
        <v>2869.0974297668859</v>
      </c>
      <c r="V27" s="60">
        <f t="shared" si="2"/>
        <v>3139.3067364290387</v>
      </c>
      <c r="W27" s="60">
        <f t="shared" si="3"/>
        <v>0</v>
      </c>
      <c r="X27">
        <v>97</v>
      </c>
      <c r="Y27" s="35">
        <v>97</v>
      </c>
      <c r="Z27">
        <f t="shared" si="4"/>
        <v>0</v>
      </c>
      <c r="AA27" s="38">
        <f t="shared" si="5"/>
        <v>2856.301531213192</v>
      </c>
      <c r="AB27" s="38">
        <f t="shared" si="6"/>
        <v>3128.0232183166722</v>
      </c>
      <c r="AC27" s="38">
        <f t="shared" si="7"/>
        <v>0</v>
      </c>
      <c r="AD27" s="38">
        <v>3126.8264172998247</v>
      </c>
      <c r="AE27">
        <v>3101</v>
      </c>
      <c r="AF27">
        <v>295</v>
      </c>
      <c r="AG27" s="9">
        <v>3135</v>
      </c>
      <c r="AH27" s="9">
        <v>287</v>
      </c>
      <c r="AI27">
        <v>3058</v>
      </c>
      <c r="AJ27">
        <v>288</v>
      </c>
      <c r="AK27">
        <v>3135</v>
      </c>
      <c r="AL27">
        <v>287</v>
      </c>
      <c r="AM27">
        <v>3001</v>
      </c>
      <c r="AN27">
        <v>292</v>
      </c>
    </row>
    <row r="28" spans="1:40" x14ac:dyDescent="0.2">
      <c r="B28" t="s">
        <v>345</v>
      </c>
      <c r="C28" t="s">
        <v>37</v>
      </c>
      <c r="D28" t="s">
        <v>141</v>
      </c>
      <c r="E28">
        <f t="shared" si="8"/>
        <v>700</v>
      </c>
      <c r="F28">
        <v>644</v>
      </c>
      <c r="G28">
        <v>56</v>
      </c>
      <c r="H28" s="38">
        <f t="shared" si="9"/>
        <v>4006.6395741514507</v>
      </c>
      <c r="I28" s="38">
        <f t="shared" si="10"/>
        <v>4356.060606060606</v>
      </c>
      <c r="J28" s="38">
        <f t="shared" si="11"/>
        <v>2084.1086713807222</v>
      </c>
      <c r="K28">
        <f t="shared" si="12"/>
        <v>1301</v>
      </c>
      <c r="L28">
        <v>1215</v>
      </c>
      <c r="M28">
        <v>86</v>
      </c>
      <c r="N28" s="98">
        <f t="shared" si="17"/>
        <v>184.27762039660055</v>
      </c>
      <c r="O28" s="38">
        <f t="shared" si="13"/>
        <v>7604.1849319071835</v>
      </c>
      <c r="P28" s="38">
        <f t="shared" si="14"/>
        <v>8424.0449282396166</v>
      </c>
      <c r="Q28" s="38">
        <f t="shared" si="15"/>
        <v>3201.7870439314966</v>
      </c>
      <c r="R28" s="38">
        <f t="shared" si="0"/>
        <v>706</v>
      </c>
      <c r="S28" s="38">
        <v>642</v>
      </c>
      <c r="T28" s="38">
        <v>64</v>
      </c>
      <c r="U28" s="38">
        <f t="shared" si="1"/>
        <v>4094.6525925066699</v>
      </c>
      <c r="V28" s="60">
        <f t="shared" si="2"/>
        <v>4401.7826534110391</v>
      </c>
      <c r="W28" s="60">
        <f t="shared" si="3"/>
        <v>2408.7316522393676</v>
      </c>
      <c r="X28">
        <v>582</v>
      </c>
      <c r="Y28" s="35">
        <v>546</v>
      </c>
      <c r="Z28">
        <f t="shared" si="4"/>
        <v>36</v>
      </c>
      <c r="AA28" s="38">
        <f t="shared" si="5"/>
        <v>3385.492408818568</v>
      </c>
      <c r="AB28" s="38">
        <f t="shared" si="6"/>
        <v>3759.5538111960341</v>
      </c>
      <c r="AC28" s="38">
        <f t="shared" si="7"/>
        <v>1349.3253373313344</v>
      </c>
      <c r="AD28" s="38">
        <v>2595.1253726109067</v>
      </c>
      <c r="AE28">
        <v>14523</v>
      </c>
      <c r="AF28">
        <v>2668</v>
      </c>
      <c r="AG28" s="9">
        <v>14423</v>
      </c>
      <c r="AH28" s="9">
        <v>2686</v>
      </c>
      <c r="AI28">
        <v>14585</v>
      </c>
      <c r="AJ28">
        <v>2657</v>
      </c>
      <c r="AK28">
        <v>14423</v>
      </c>
      <c r="AL28">
        <v>2686</v>
      </c>
      <c r="AM28">
        <v>14784</v>
      </c>
      <c r="AN28">
        <v>2687</v>
      </c>
    </row>
    <row r="29" spans="1:40" ht="13.5" thickBot="1" x14ac:dyDescent="0.25">
      <c r="B29" t="s">
        <v>346</v>
      </c>
      <c r="C29" t="s">
        <v>38</v>
      </c>
      <c r="D29" t="s">
        <v>141</v>
      </c>
      <c r="E29">
        <f t="shared" si="8"/>
        <v>249</v>
      </c>
      <c r="F29">
        <v>215</v>
      </c>
      <c r="G29">
        <v>34</v>
      </c>
      <c r="H29" s="38">
        <f t="shared" si="9"/>
        <v>3741.5477084898571</v>
      </c>
      <c r="I29" s="38">
        <f t="shared" si="10"/>
        <v>3607.3825503355706</v>
      </c>
      <c r="J29" s="38">
        <f t="shared" si="11"/>
        <v>4892.0863309352517</v>
      </c>
      <c r="K29">
        <f t="shared" si="12"/>
        <v>417</v>
      </c>
      <c r="L29">
        <v>375</v>
      </c>
      <c r="M29">
        <v>42</v>
      </c>
      <c r="N29" s="98">
        <f t="shared" si="17"/>
        <v>133.65384615384616</v>
      </c>
      <c r="O29" s="38">
        <f t="shared" si="13"/>
        <v>6029.4968189705032</v>
      </c>
      <c r="P29" s="38">
        <f t="shared" si="14"/>
        <v>6037.6750925776851</v>
      </c>
      <c r="Q29" s="38">
        <f t="shared" si="15"/>
        <v>5957.4468085106382</v>
      </c>
      <c r="R29" s="38">
        <f t="shared" si="0"/>
        <v>312</v>
      </c>
      <c r="S29" s="38">
        <v>281</v>
      </c>
      <c r="T29" s="38">
        <v>31</v>
      </c>
      <c r="U29" s="38">
        <f t="shared" si="1"/>
        <v>4602.4487387520285</v>
      </c>
      <c r="V29" s="60">
        <f t="shared" si="2"/>
        <v>4614.8792905238952</v>
      </c>
      <c r="W29" s="60">
        <f t="shared" si="3"/>
        <v>4492.753623188406</v>
      </c>
      <c r="X29">
        <v>223</v>
      </c>
      <c r="Y29" s="35">
        <v>205</v>
      </c>
      <c r="Z29">
        <f t="shared" si="4"/>
        <v>18</v>
      </c>
      <c r="AA29" s="38">
        <f t="shared" si="5"/>
        <v>3267.3992673992675</v>
      </c>
      <c r="AB29" s="38">
        <f t="shared" si="6"/>
        <v>3344.2088091353999</v>
      </c>
      <c r="AC29" s="38">
        <f t="shared" si="7"/>
        <v>2589.9280575539569</v>
      </c>
      <c r="AD29" s="38">
        <v>1995.373048004627</v>
      </c>
      <c r="AE29">
        <v>6130</v>
      </c>
      <c r="AF29">
        <v>695</v>
      </c>
      <c r="AG29" s="9">
        <v>6211</v>
      </c>
      <c r="AH29" s="9">
        <v>705</v>
      </c>
      <c r="AI29">
        <v>6089</v>
      </c>
      <c r="AJ29">
        <v>690</v>
      </c>
      <c r="AK29">
        <v>6211</v>
      </c>
      <c r="AL29">
        <v>705</v>
      </c>
      <c r="AM29">
        <v>5960</v>
      </c>
      <c r="AN29">
        <v>695</v>
      </c>
    </row>
    <row r="30" spans="1:40" s="2" customFormat="1" ht="13.5" thickBot="1" x14ac:dyDescent="0.25">
      <c r="A30" s="2" t="s">
        <v>39</v>
      </c>
      <c r="B30" s="2" t="s">
        <v>332</v>
      </c>
      <c r="E30" s="2">
        <f>SUM(E15:E29)</f>
        <v>2913</v>
      </c>
      <c r="F30" s="2">
        <v>2707</v>
      </c>
      <c r="G30" s="2">
        <v>206</v>
      </c>
      <c r="H30" s="37">
        <f t="shared" si="9"/>
        <v>2690.5953854395657</v>
      </c>
      <c r="I30" s="37">
        <f t="shared" si="10"/>
        <v>2861.7037021375563</v>
      </c>
      <c r="J30" s="37">
        <f t="shared" si="11"/>
        <v>1506.7290813341135</v>
      </c>
      <c r="K30" s="2">
        <f t="shared" si="12"/>
        <v>5561</v>
      </c>
      <c r="L30" s="2">
        <v>5242</v>
      </c>
      <c r="M30" s="2">
        <v>319</v>
      </c>
      <c r="N30" s="99">
        <f t="shared" si="17"/>
        <v>138.26454500248633</v>
      </c>
      <c r="O30" s="37">
        <f t="shared" si="13"/>
        <v>5196.3221140368914</v>
      </c>
      <c r="P30" s="37">
        <f t="shared" si="14"/>
        <v>5600.3076857332107</v>
      </c>
      <c r="Q30" s="37">
        <f t="shared" si="15"/>
        <v>2377.7579010137151</v>
      </c>
      <c r="R30" s="37">
        <f t="shared" si="0"/>
        <v>4022</v>
      </c>
      <c r="S30" s="37">
        <v>3736</v>
      </c>
      <c r="T30" s="37">
        <v>286</v>
      </c>
      <c r="U30" s="37">
        <f t="shared" si="1"/>
        <v>3737.3624739815641</v>
      </c>
      <c r="V30" s="61">
        <f t="shared" si="2"/>
        <v>3970.6241829718037</v>
      </c>
      <c r="W30" s="61">
        <f t="shared" si="3"/>
        <v>2114.6025878003697</v>
      </c>
      <c r="X30" s="2">
        <v>3249</v>
      </c>
      <c r="Y30" s="35">
        <v>2976</v>
      </c>
      <c r="Z30">
        <f t="shared" si="4"/>
        <v>273</v>
      </c>
      <c r="AA30" s="38">
        <f t="shared" si="5"/>
        <v>3026.069462684065</v>
      </c>
      <c r="AB30" s="38">
        <f t="shared" si="6"/>
        <v>3172.3020509103312</v>
      </c>
      <c r="AC30" s="38">
        <f t="shared" si="7"/>
        <v>2014.0169679085209</v>
      </c>
      <c r="AD30" s="37">
        <v>2628.5297800370031</v>
      </c>
      <c r="AE30">
        <v>93812</v>
      </c>
      <c r="AF30">
        <v>13555</v>
      </c>
      <c r="AG30" s="9">
        <v>93602</v>
      </c>
      <c r="AH30" s="9">
        <v>13416</v>
      </c>
      <c r="AI30" s="2">
        <v>94091</v>
      </c>
      <c r="AJ30" s="2">
        <v>13525</v>
      </c>
      <c r="AK30" s="2">
        <v>93602</v>
      </c>
      <c r="AL30" s="2">
        <v>13416</v>
      </c>
      <c r="AM30" s="2">
        <v>94594</v>
      </c>
      <c r="AN30" s="2">
        <v>13672</v>
      </c>
    </row>
    <row r="31" spans="1:40" x14ac:dyDescent="0.2">
      <c r="A31" t="s">
        <v>6</v>
      </c>
      <c r="B31" t="s">
        <v>347</v>
      </c>
      <c r="C31" t="s">
        <v>40</v>
      </c>
      <c r="D31" t="s">
        <v>141</v>
      </c>
      <c r="E31">
        <f t="shared" si="8"/>
        <v>32</v>
      </c>
      <c r="F31">
        <v>31</v>
      </c>
      <c r="G31">
        <v>1</v>
      </c>
      <c r="H31" s="38">
        <f t="shared" si="9"/>
        <v>1121.6263582194183</v>
      </c>
      <c r="I31" s="38">
        <f t="shared" si="10"/>
        <v>1235.0597609561753</v>
      </c>
      <c r="J31" s="38">
        <f t="shared" si="11"/>
        <v>291.54518950437318</v>
      </c>
      <c r="K31">
        <f t="shared" si="12"/>
        <v>45</v>
      </c>
      <c r="L31">
        <v>43</v>
      </c>
      <c r="M31">
        <v>2</v>
      </c>
      <c r="N31" s="98">
        <f t="shared" si="17"/>
        <v>52.325581395348834</v>
      </c>
      <c r="O31" s="38">
        <f t="shared" si="13"/>
        <v>1459.1439688715952</v>
      </c>
      <c r="P31" s="38">
        <f t="shared" si="14"/>
        <v>1594.3641082684464</v>
      </c>
      <c r="Q31" s="38">
        <f t="shared" si="15"/>
        <v>516.79586563307498</v>
      </c>
      <c r="R31" s="38">
        <f t="shared" si="0"/>
        <v>86</v>
      </c>
      <c r="S31" s="38">
        <v>86</v>
      </c>
      <c r="T31" s="38">
        <v>0</v>
      </c>
      <c r="U31" s="38">
        <f t="shared" si="1"/>
        <v>2943.1895961670089</v>
      </c>
      <c r="V31" s="60">
        <f t="shared" si="2"/>
        <v>3365.9491193737767</v>
      </c>
      <c r="W31" s="60">
        <f t="shared" si="3"/>
        <v>0</v>
      </c>
      <c r="X31">
        <v>49</v>
      </c>
      <c r="Y31" s="35">
        <v>41</v>
      </c>
      <c r="Z31">
        <f t="shared" si="4"/>
        <v>8</v>
      </c>
      <c r="AA31" s="38">
        <f t="shared" si="5"/>
        <v>1618.7644532540469</v>
      </c>
      <c r="AB31" s="38">
        <f t="shared" si="6"/>
        <v>1550.0945179584121</v>
      </c>
      <c r="AC31" s="38">
        <f t="shared" si="7"/>
        <v>2094.2408376963349</v>
      </c>
      <c r="AD31" s="38">
        <v>1232.1660181582361</v>
      </c>
      <c r="AE31">
        <v>2645</v>
      </c>
      <c r="AF31">
        <v>382</v>
      </c>
      <c r="AG31" s="9">
        <v>2697</v>
      </c>
      <c r="AH31" s="9">
        <v>387</v>
      </c>
      <c r="AI31">
        <v>2555</v>
      </c>
      <c r="AJ31">
        <v>367</v>
      </c>
      <c r="AK31">
        <v>2697</v>
      </c>
      <c r="AL31">
        <v>387</v>
      </c>
      <c r="AM31">
        <v>2510</v>
      </c>
      <c r="AN31">
        <v>343</v>
      </c>
    </row>
    <row r="32" spans="1:40" x14ac:dyDescent="0.2">
      <c r="B32" t="s">
        <v>348</v>
      </c>
      <c r="C32" t="s">
        <v>41</v>
      </c>
      <c r="D32" t="s">
        <v>141</v>
      </c>
      <c r="E32">
        <f t="shared" si="8"/>
        <v>18</v>
      </c>
      <c r="F32">
        <v>18</v>
      </c>
      <c r="G32">
        <v>0</v>
      </c>
      <c r="H32" s="38">
        <f t="shared" si="9"/>
        <v>1281.1387900355871</v>
      </c>
      <c r="I32" s="38">
        <f t="shared" si="10"/>
        <v>1476.6201804757998</v>
      </c>
      <c r="J32" s="38">
        <f t="shared" si="11"/>
        <v>0</v>
      </c>
      <c r="K32">
        <f t="shared" si="12"/>
        <v>58</v>
      </c>
      <c r="L32">
        <v>58</v>
      </c>
      <c r="M32">
        <v>0</v>
      </c>
      <c r="N32" s="98">
        <f t="shared" si="17"/>
        <v>161.11111111111111</v>
      </c>
      <c r="O32" s="38">
        <f t="shared" si="13"/>
        <v>3869.2461641094064</v>
      </c>
      <c r="P32" s="38">
        <f t="shared" si="14"/>
        <v>4444.4444444444443</v>
      </c>
      <c r="Q32" s="38">
        <f t="shared" si="15"/>
        <v>0</v>
      </c>
      <c r="R32" s="38">
        <f t="shared" si="0"/>
        <v>36</v>
      </c>
      <c r="S32" s="38">
        <v>31</v>
      </c>
      <c r="T32" s="38">
        <v>5</v>
      </c>
      <c r="U32" s="38">
        <f t="shared" si="1"/>
        <v>2448.9795918367345</v>
      </c>
      <c r="V32" s="60">
        <f t="shared" si="2"/>
        <v>2423.7685691946836</v>
      </c>
      <c r="W32" s="60">
        <f t="shared" si="3"/>
        <v>2617.8010471204188</v>
      </c>
      <c r="X32">
        <v>29</v>
      </c>
      <c r="Y32" s="35">
        <v>29</v>
      </c>
      <c r="Z32">
        <f t="shared" si="4"/>
        <v>0</v>
      </c>
      <c r="AA32" s="38">
        <f t="shared" si="5"/>
        <v>1975.4768392370572</v>
      </c>
      <c r="AB32" s="38">
        <f t="shared" si="6"/>
        <v>2262.0904836193449</v>
      </c>
      <c r="AC32" s="38">
        <f t="shared" si="7"/>
        <v>0</v>
      </c>
      <c r="AD32" s="38">
        <v>1934.6230820547032</v>
      </c>
      <c r="AE32">
        <v>1282</v>
      </c>
      <c r="AF32">
        <v>186</v>
      </c>
      <c r="AG32" s="9">
        <v>1305</v>
      </c>
      <c r="AH32" s="9">
        <v>194</v>
      </c>
      <c r="AI32">
        <v>1279</v>
      </c>
      <c r="AJ32">
        <v>191</v>
      </c>
      <c r="AK32">
        <v>1305</v>
      </c>
      <c r="AL32">
        <v>194</v>
      </c>
      <c r="AM32">
        <v>1219</v>
      </c>
      <c r="AN32">
        <v>186</v>
      </c>
    </row>
    <row r="33" spans="1:40" x14ac:dyDescent="0.2">
      <c r="B33" t="s">
        <v>349</v>
      </c>
      <c r="C33" t="s">
        <v>42</v>
      </c>
      <c r="D33" t="s">
        <v>141</v>
      </c>
      <c r="E33">
        <f t="shared" si="8"/>
        <v>28</v>
      </c>
      <c r="F33">
        <v>28</v>
      </c>
      <c r="G33">
        <v>0</v>
      </c>
      <c r="H33" s="38">
        <f t="shared" si="9"/>
        <v>1075.2688172043011</v>
      </c>
      <c r="I33" s="38">
        <f t="shared" si="10"/>
        <v>1166.1807580174927</v>
      </c>
      <c r="J33" s="38">
        <f t="shared" si="11"/>
        <v>0</v>
      </c>
      <c r="K33">
        <f t="shared" si="12"/>
        <v>58</v>
      </c>
      <c r="L33">
        <v>58</v>
      </c>
      <c r="M33">
        <v>0</v>
      </c>
      <c r="N33" s="98">
        <f t="shared" ref="N33:N44" si="18">K33*100/R33</f>
        <v>64.444444444444443</v>
      </c>
      <c r="O33" s="38">
        <f t="shared" si="13"/>
        <v>2045.1339915373767</v>
      </c>
      <c r="P33" s="38">
        <f t="shared" si="14"/>
        <v>2206.162038798022</v>
      </c>
      <c r="Q33" s="38">
        <f t="shared" si="15"/>
        <v>0</v>
      </c>
      <c r="R33" s="38">
        <f t="shared" si="0"/>
        <v>90</v>
      </c>
      <c r="S33" s="38">
        <v>90</v>
      </c>
      <c r="T33" s="38">
        <v>0</v>
      </c>
      <c r="U33" s="38">
        <f t="shared" si="1"/>
        <v>3327.1719038817005</v>
      </c>
      <c r="V33" s="60">
        <f t="shared" si="2"/>
        <v>3604.3251902282741</v>
      </c>
      <c r="W33" s="60">
        <f t="shared" si="3"/>
        <v>0</v>
      </c>
      <c r="X33">
        <v>63</v>
      </c>
      <c r="Y33" s="35">
        <v>63</v>
      </c>
      <c r="Z33">
        <f t="shared" si="4"/>
        <v>0</v>
      </c>
      <c r="AA33" s="38">
        <f t="shared" si="5"/>
        <v>2271.0886806056237</v>
      </c>
      <c r="AB33" s="38">
        <f t="shared" si="6"/>
        <v>2456.1403508771928</v>
      </c>
      <c r="AC33" s="38">
        <f t="shared" si="7"/>
        <v>0</v>
      </c>
      <c r="AD33" s="38">
        <v>1304.654442877292</v>
      </c>
      <c r="AE33">
        <v>2565</v>
      </c>
      <c r="AF33">
        <v>209</v>
      </c>
      <c r="AG33" s="9">
        <v>2629</v>
      </c>
      <c r="AH33" s="9">
        <v>207</v>
      </c>
      <c r="AI33">
        <v>2497</v>
      </c>
      <c r="AJ33">
        <v>208</v>
      </c>
      <c r="AK33">
        <v>2629</v>
      </c>
      <c r="AL33">
        <v>207</v>
      </c>
      <c r="AM33">
        <v>2401</v>
      </c>
      <c r="AN33">
        <v>203</v>
      </c>
    </row>
    <row r="34" spans="1:40" x14ac:dyDescent="0.2">
      <c r="B34" t="s">
        <v>350</v>
      </c>
      <c r="C34" t="s">
        <v>43</v>
      </c>
      <c r="D34" t="s">
        <v>141</v>
      </c>
      <c r="E34" s="75">
        <f t="shared" si="8"/>
        <v>88.66</v>
      </c>
      <c r="F34" s="75">
        <v>83.66</v>
      </c>
      <c r="G34">
        <v>5</v>
      </c>
      <c r="H34" s="38">
        <f t="shared" si="9"/>
        <v>1809.0185676392573</v>
      </c>
      <c r="I34" s="38">
        <f t="shared" si="10"/>
        <v>2171.295094731378</v>
      </c>
      <c r="J34" s="38">
        <f t="shared" si="11"/>
        <v>477.09923664122141</v>
      </c>
      <c r="K34">
        <f t="shared" si="12"/>
        <v>287.77</v>
      </c>
      <c r="L34">
        <v>280.77</v>
      </c>
      <c r="M34">
        <v>7</v>
      </c>
      <c r="N34" s="98">
        <f t="shared" si="18"/>
        <v>90.939830615598524</v>
      </c>
      <c r="O34" s="38">
        <f t="shared" si="13"/>
        <v>5575.8573919782984</v>
      </c>
      <c r="P34" s="38">
        <f t="shared" si="14"/>
        <v>6883.3047315518506</v>
      </c>
      <c r="Q34" s="38">
        <f t="shared" si="15"/>
        <v>646.95009242144181</v>
      </c>
      <c r="R34" s="38">
        <f t="shared" ref="R34:R65" si="19">S34+T34</f>
        <v>316.44000000000005</v>
      </c>
      <c r="S34" s="38">
        <v>310.97000000000003</v>
      </c>
      <c r="T34" s="38">
        <v>5.47</v>
      </c>
      <c r="U34" s="38">
        <f t="shared" ref="U34:U65" si="20">R34*100000/(AI34+AJ34)</f>
        <v>6303.5856573705187</v>
      </c>
      <c r="V34" s="60">
        <f t="shared" ref="V34:V65" si="21">S34*100000/AI34</f>
        <v>7854.7613033594353</v>
      </c>
      <c r="W34" s="60">
        <f t="shared" ref="W34:W65" si="22">T34*100000/AJ34</f>
        <v>515.55136663524979</v>
      </c>
      <c r="X34">
        <v>168</v>
      </c>
      <c r="Y34" s="35">
        <v>158</v>
      </c>
      <c r="Z34">
        <f t="shared" ref="Z34:Z65" si="23">X34-Y34</f>
        <v>10</v>
      </c>
      <c r="AA34" s="38">
        <f t="shared" ref="AA34:AA65" si="24">X34*100000/(AE34+AF34)</f>
        <v>3303.1852143138026</v>
      </c>
      <c r="AB34" s="38">
        <f t="shared" ref="AB34:AB65" si="25">Y34*100000/AE34</f>
        <v>3931.3262005473998</v>
      </c>
      <c r="AC34" s="38">
        <f t="shared" ref="AC34:AC65" si="26">Z34*100000/AF34</f>
        <v>937.20712277413304</v>
      </c>
      <c r="AD34" s="38">
        <v>1627.5915520248013</v>
      </c>
      <c r="AE34">
        <v>4019</v>
      </c>
      <c r="AF34">
        <v>1067</v>
      </c>
      <c r="AG34" s="9">
        <v>4079</v>
      </c>
      <c r="AH34" s="9">
        <v>1082</v>
      </c>
      <c r="AI34">
        <v>3959</v>
      </c>
      <c r="AJ34">
        <v>1061</v>
      </c>
      <c r="AK34">
        <v>4079</v>
      </c>
      <c r="AL34">
        <v>1082</v>
      </c>
      <c r="AM34">
        <v>3853</v>
      </c>
      <c r="AN34">
        <v>1048</v>
      </c>
    </row>
    <row r="35" spans="1:40" x14ac:dyDescent="0.2">
      <c r="B35" t="s">
        <v>351</v>
      </c>
      <c r="C35" t="s">
        <v>44</v>
      </c>
      <c r="D35" t="s">
        <v>141</v>
      </c>
      <c r="E35" s="75">
        <f t="shared" si="8"/>
        <v>340.34000000000003</v>
      </c>
      <c r="F35" s="75">
        <v>327.34000000000003</v>
      </c>
      <c r="G35">
        <v>13</v>
      </c>
      <c r="H35" s="38">
        <f t="shared" si="9"/>
        <v>1780.8591910418086</v>
      </c>
      <c r="I35" s="38">
        <f t="shared" si="10"/>
        <v>1919.7701014603251</v>
      </c>
      <c r="J35" s="38">
        <f t="shared" si="11"/>
        <v>631.06796116504847</v>
      </c>
      <c r="K35">
        <f t="shared" si="12"/>
        <v>465.23</v>
      </c>
      <c r="L35">
        <v>432.23</v>
      </c>
      <c r="M35">
        <v>33</v>
      </c>
      <c r="N35" s="98">
        <f t="shared" si="18"/>
        <v>90.765959107226479</v>
      </c>
      <c r="O35" s="38">
        <f t="shared" si="13"/>
        <v>2431.3038933890775</v>
      </c>
      <c r="P35" s="38">
        <f t="shared" si="14"/>
        <v>2539.8401692325774</v>
      </c>
      <c r="Q35" s="38">
        <f t="shared" si="15"/>
        <v>1558.8096362777515</v>
      </c>
      <c r="R35" s="38">
        <f t="shared" si="19"/>
        <v>512.55999999999995</v>
      </c>
      <c r="S35" s="38">
        <v>481.03</v>
      </c>
      <c r="T35" s="38">
        <v>31.53</v>
      </c>
      <c r="U35" s="38">
        <f t="shared" si="20"/>
        <v>2676.4137642942924</v>
      </c>
      <c r="V35" s="60">
        <f t="shared" si="21"/>
        <v>2826.0971740790787</v>
      </c>
      <c r="W35" s="60">
        <f t="shared" si="22"/>
        <v>1480.2816901408451</v>
      </c>
      <c r="X35">
        <v>441</v>
      </c>
      <c r="Y35" s="35">
        <v>409</v>
      </c>
      <c r="Z35">
        <f t="shared" si="23"/>
        <v>32</v>
      </c>
      <c r="AA35" s="38">
        <f t="shared" si="24"/>
        <v>2308.0546396608574</v>
      </c>
      <c r="AB35" s="38">
        <f t="shared" si="25"/>
        <v>2409.1417800553691</v>
      </c>
      <c r="AC35" s="38">
        <f t="shared" si="26"/>
        <v>1502.3474178403756</v>
      </c>
      <c r="AD35" s="38">
        <v>1745.4925529135094</v>
      </c>
      <c r="AE35">
        <v>16977</v>
      </c>
      <c r="AF35">
        <v>2130</v>
      </c>
      <c r="AG35" s="9">
        <v>17018</v>
      </c>
      <c r="AH35" s="9">
        <v>2117</v>
      </c>
      <c r="AI35">
        <v>17021</v>
      </c>
      <c r="AJ35">
        <v>2130</v>
      </c>
      <c r="AK35">
        <v>17018</v>
      </c>
      <c r="AL35">
        <v>2117</v>
      </c>
      <c r="AM35">
        <v>17051</v>
      </c>
      <c r="AN35">
        <v>2060</v>
      </c>
    </row>
    <row r="36" spans="1:40" x14ac:dyDescent="0.2">
      <c r="B36" t="s">
        <v>352</v>
      </c>
      <c r="C36" t="s">
        <v>45</v>
      </c>
      <c r="D36" t="s">
        <v>141</v>
      </c>
      <c r="E36">
        <f t="shared" si="8"/>
        <v>56</v>
      </c>
      <c r="F36">
        <v>56</v>
      </c>
      <c r="G36">
        <v>0</v>
      </c>
      <c r="H36" s="38">
        <f t="shared" si="9"/>
        <v>1686.7469879518073</v>
      </c>
      <c r="I36" s="38">
        <f t="shared" si="10"/>
        <v>1697.4840860866927</v>
      </c>
      <c r="J36" s="38">
        <f t="shared" si="11"/>
        <v>0</v>
      </c>
      <c r="K36">
        <f t="shared" si="12"/>
        <v>76</v>
      </c>
      <c r="L36">
        <v>76</v>
      </c>
      <c r="M36">
        <v>0</v>
      </c>
      <c r="N36" s="98">
        <f t="shared" si="18"/>
        <v>118.75</v>
      </c>
      <c r="O36" s="38">
        <f t="shared" si="13"/>
        <v>2178.8990825688074</v>
      </c>
      <c r="P36" s="38">
        <f t="shared" si="14"/>
        <v>2205.4556006964594</v>
      </c>
      <c r="Q36" s="38">
        <f>M36*100000/AL36</f>
        <v>0</v>
      </c>
      <c r="R36" s="38">
        <f t="shared" si="19"/>
        <v>64</v>
      </c>
      <c r="S36" s="38">
        <v>64</v>
      </c>
      <c r="T36" s="38">
        <v>0</v>
      </c>
      <c r="U36" s="38">
        <f t="shared" si="20"/>
        <v>1892.3713778829094</v>
      </c>
      <c r="V36" s="60">
        <f t="shared" si="21"/>
        <v>1906.4641048555259</v>
      </c>
      <c r="W36" s="60">
        <f t="shared" si="22"/>
        <v>0</v>
      </c>
      <c r="X36">
        <v>80</v>
      </c>
      <c r="Y36" s="35">
        <v>80</v>
      </c>
      <c r="Z36">
        <f t="shared" si="23"/>
        <v>0</v>
      </c>
      <c r="AA36" s="38">
        <f t="shared" si="24"/>
        <v>2322.2060957910016</v>
      </c>
      <c r="AB36" s="38">
        <f t="shared" si="25"/>
        <v>2338.4975153463897</v>
      </c>
      <c r="AC36" s="38">
        <f t="shared" si="26"/>
        <v>0</v>
      </c>
      <c r="AD36" s="38">
        <v>2608.9449541284403</v>
      </c>
      <c r="AE36">
        <v>3421</v>
      </c>
      <c r="AF36">
        <v>24</v>
      </c>
      <c r="AG36" s="9">
        <v>3446</v>
      </c>
      <c r="AH36" s="9">
        <v>42</v>
      </c>
      <c r="AI36">
        <v>3357</v>
      </c>
      <c r="AJ36">
        <v>25</v>
      </c>
      <c r="AK36">
        <v>3446</v>
      </c>
      <c r="AL36">
        <v>42</v>
      </c>
      <c r="AM36">
        <v>3299</v>
      </c>
      <c r="AN36">
        <v>21</v>
      </c>
    </row>
    <row r="37" spans="1:40" x14ac:dyDescent="0.2">
      <c r="B37" t="s">
        <v>353</v>
      </c>
      <c r="C37" t="s">
        <v>46</v>
      </c>
      <c r="D37" t="s">
        <v>141</v>
      </c>
      <c r="E37">
        <f t="shared" si="8"/>
        <v>125</v>
      </c>
      <c r="F37">
        <v>118</v>
      </c>
      <c r="G37">
        <v>7</v>
      </c>
      <c r="H37" s="38">
        <f t="shared" si="9"/>
        <v>2369.219105382866</v>
      </c>
      <c r="I37" s="38">
        <f t="shared" si="10"/>
        <v>2461.4100959532748</v>
      </c>
      <c r="J37" s="38">
        <f t="shared" si="11"/>
        <v>1452.2821576763486</v>
      </c>
      <c r="K37">
        <f t="shared" si="12"/>
        <v>326</v>
      </c>
      <c r="L37">
        <v>310</v>
      </c>
      <c r="M37">
        <v>16</v>
      </c>
      <c r="N37" s="98">
        <f t="shared" si="18"/>
        <v>118.1159420289855</v>
      </c>
      <c r="O37" s="38">
        <f t="shared" si="13"/>
        <v>5741.4582599506866</v>
      </c>
      <c r="P37" s="38">
        <f t="shared" si="14"/>
        <v>6045.2418096723868</v>
      </c>
      <c r="Q37" s="38">
        <f t="shared" si="15"/>
        <v>2909.090909090909</v>
      </c>
      <c r="R37" s="38">
        <f t="shared" si="19"/>
        <v>276</v>
      </c>
      <c r="S37" s="38">
        <v>265</v>
      </c>
      <c r="T37" s="38">
        <v>11</v>
      </c>
      <c r="U37" s="38">
        <f t="shared" si="20"/>
        <v>5022.7479526842581</v>
      </c>
      <c r="V37" s="60">
        <f t="shared" si="21"/>
        <v>5350.2927518675551</v>
      </c>
      <c r="W37" s="60">
        <f t="shared" si="22"/>
        <v>2029.520295202952</v>
      </c>
      <c r="X37">
        <v>196</v>
      </c>
      <c r="Y37" s="35">
        <v>177</v>
      </c>
      <c r="Z37">
        <f t="shared" si="23"/>
        <v>19</v>
      </c>
      <c r="AA37" s="38">
        <f t="shared" si="24"/>
        <v>3496.2540135569034</v>
      </c>
      <c r="AB37" s="38">
        <f t="shared" si="25"/>
        <v>3507.0338815137707</v>
      </c>
      <c r="AC37" s="38">
        <f t="shared" si="26"/>
        <v>3398.9266547406082</v>
      </c>
      <c r="AD37" s="38">
        <v>1690.7361747094046</v>
      </c>
      <c r="AE37">
        <v>5047</v>
      </c>
      <c r="AF37">
        <v>559</v>
      </c>
      <c r="AG37" s="9">
        <v>5128</v>
      </c>
      <c r="AH37" s="9">
        <v>550</v>
      </c>
      <c r="AI37">
        <v>4953</v>
      </c>
      <c r="AJ37">
        <v>542</v>
      </c>
      <c r="AK37">
        <v>5128</v>
      </c>
      <c r="AL37">
        <v>550</v>
      </c>
      <c r="AM37">
        <v>4794</v>
      </c>
      <c r="AN37">
        <v>482</v>
      </c>
    </row>
    <row r="38" spans="1:40" x14ac:dyDescent="0.2">
      <c r="B38" t="s">
        <v>354</v>
      </c>
      <c r="C38" t="s">
        <v>47</v>
      </c>
      <c r="D38" t="s">
        <v>141</v>
      </c>
      <c r="E38">
        <f t="shared" si="8"/>
        <v>55</v>
      </c>
      <c r="F38">
        <v>55</v>
      </c>
      <c r="G38">
        <v>0</v>
      </c>
      <c r="H38" s="38">
        <f t="shared" si="9"/>
        <v>2869.0662493479394</v>
      </c>
      <c r="I38" s="38">
        <f t="shared" si="10"/>
        <v>3130.3357996585091</v>
      </c>
      <c r="J38" s="38">
        <f t="shared" si="11"/>
        <v>0</v>
      </c>
      <c r="K38">
        <f t="shared" si="12"/>
        <v>43</v>
      </c>
      <c r="L38">
        <v>43</v>
      </c>
      <c r="M38">
        <v>0</v>
      </c>
      <c r="N38" s="98">
        <f t="shared" si="18"/>
        <v>39.090909090909093</v>
      </c>
      <c r="O38" s="38">
        <f t="shared" si="13"/>
        <v>2066.3142719846228</v>
      </c>
      <c r="P38" s="38">
        <f t="shared" si="14"/>
        <v>2198.364008179959</v>
      </c>
      <c r="Q38" s="38">
        <f t="shared" si="15"/>
        <v>0</v>
      </c>
      <c r="R38" s="38">
        <f t="shared" si="19"/>
        <v>110</v>
      </c>
      <c r="S38" s="38">
        <v>110</v>
      </c>
      <c r="T38" s="38">
        <v>0</v>
      </c>
      <c r="U38" s="38">
        <f t="shared" si="20"/>
        <v>5655.5269922879179</v>
      </c>
      <c r="V38" s="60">
        <f t="shared" si="21"/>
        <v>6057.2687224669608</v>
      </c>
      <c r="W38" s="60">
        <f t="shared" si="22"/>
        <v>0</v>
      </c>
      <c r="X38">
        <v>95</v>
      </c>
      <c r="Y38" s="35">
        <v>95</v>
      </c>
      <c r="Z38">
        <f t="shared" si="23"/>
        <v>0</v>
      </c>
      <c r="AA38" s="38">
        <f t="shared" si="24"/>
        <v>4740.5189620758483</v>
      </c>
      <c r="AB38" s="38">
        <f t="shared" si="25"/>
        <v>5069.3703308431159</v>
      </c>
      <c r="AC38" s="38">
        <f t="shared" si="26"/>
        <v>0</v>
      </c>
      <c r="AD38" s="38">
        <v>3219.6059586737147</v>
      </c>
      <c r="AE38">
        <v>1874</v>
      </c>
      <c r="AF38">
        <v>130</v>
      </c>
      <c r="AG38" s="9">
        <v>1956</v>
      </c>
      <c r="AH38" s="9">
        <v>125</v>
      </c>
      <c r="AI38">
        <v>1816</v>
      </c>
      <c r="AJ38">
        <v>129</v>
      </c>
      <c r="AK38">
        <v>1956</v>
      </c>
      <c r="AL38">
        <v>125</v>
      </c>
      <c r="AM38">
        <v>1757</v>
      </c>
      <c r="AN38">
        <v>160</v>
      </c>
    </row>
    <row r="39" spans="1:40" x14ac:dyDescent="0.2">
      <c r="B39" t="s">
        <v>355</v>
      </c>
      <c r="C39" t="s">
        <v>48</v>
      </c>
      <c r="D39" t="s">
        <v>141</v>
      </c>
      <c r="E39">
        <f t="shared" si="8"/>
        <v>22</v>
      </c>
      <c r="F39">
        <v>22</v>
      </c>
      <c r="G39">
        <v>0</v>
      </c>
      <c r="H39" s="38">
        <f t="shared" si="9"/>
        <v>1329.3051359516617</v>
      </c>
      <c r="I39" s="38">
        <f t="shared" si="10"/>
        <v>1428.5714285714284</v>
      </c>
      <c r="J39" s="38">
        <f t="shared" si="11"/>
        <v>0</v>
      </c>
      <c r="K39">
        <f t="shared" si="12"/>
        <v>18</v>
      </c>
      <c r="L39">
        <v>18</v>
      </c>
      <c r="M39">
        <v>0</v>
      </c>
      <c r="N39" s="98">
        <f t="shared" si="18"/>
        <v>27.692307692307693</v>
      </c>
      <c r="O39" s="38">
        <f t="shared" si="13"/>
        <v>986.84210526315792</v>
      </c>
      <c r="P39" s="38">
        <f t="shared" si="14"/>
        <v>1068.2492581602373</v>
      </c>
      <c r="Q39" s="38">
        <f t="shared" si="15"/>
        <v>0</v>
      </c>
      <c r="R39" s="38">
        <f t="shared" si="19"/>
        <v>65</v>
      </c>
      <c r="S39" s="38">
        <v>65</v>
      </c>
      <c r="T39" s="38">
        <v>0</v>
      </c>
      <c r="U39" s="38">
        <f t="shared" si="20"/>
        <v>3752.8868360277138</v>
      </c>
      <c r="V39" s="60">
        <f t="shared" si="21"/>
        <v>4034.7610180012416</v>
      </c>
      <c r="W39" s="60">
        <f t="shared" si="22"/>
        <v>0</v>
      </c>
      <c r="X39">
        <v>42</v>
      </c>
      <c r="Y39" s="35">
        <v>42</v>
      </c>
      <c r="Z39">
        <f t="shared" si="23"/>
        <v>0</v>
      </c>
      <c r="AA39" s="38">
        <f t="shared" si="24"/>
        <v>2391.7995444191342</v>
      </c>
      <c r="AB39" s="38">
        <f t="shared" si="25"/>
        <v>2562.5381330079317</v>
      </c>
      <c r="AC39" s="38">
        <f t="shared" si="26"/>
        <v>0</v>
      </c>
      <c r="AD39" s="38">
        <v>1589.9122807017543</v>
      </c>
      <c r="AE39">
        <v>1639</v>
      </c>
      <c r="AF39">
        <v>117</v>
      </c>
      <c r="AG39" s="9">
        <v>1685</v>
      </c>
      <c r="AH39" s="9">
        <v>139</v>
      </c>
      <c r="AI39">
        <v>1611</v>
      </c>
      <c r="AJ39">
        <v>121</v>
      </c>
      <c r="AK39">
        <v>1685</v>
      </c>
      <c r="AL39">
        <v>139</v>
      </c>
      <c r="AM39">
        <v>1540</v>
      </c>
      <c r="AN39">
        <v>115</v>
      </c>
    </row>
    <row r="40" spans="1:40" ht="13.5" thickBot="1" x14ac:dyDescent="0.25">
      <c r="B40" t="s">
        <v>356</v>
      </c>
      <c r="C40" t="s">
        <v>49</v>
      </c>
      <c r="D40" t="s">
        <v>141</v>
      </c>
      <c r="E40">
        <f t="shared" si="8"/>
        <v>15</v>
      </c>
      <c r="F40">
        <v>15</v>
      </c>
      <c r="G40">
        <v>0</v>
      </c>
      <c r="H40" s="38">
        <f t="shared" si="9"/>
        <v>1046.0251046025105</v>
      </c>
      <c r="I40" s="38">
        <f t="shared" si="10"/>
        <v>1124.4377811094453</v>
      </c>
      <c r="J40" s="38">
        <f t="shared" si="11"/>
        <v>0</v>
      </c>
      <c r="K40">
        <f t="shared" si="12"/>
        <v>19</v>
      </c>
      <c r="L40">
        <v>19</v>
      </c>
      <c r="M40">
        <v>0</v>
      </c>
      <c r="N40" s="98">
        <f t="shared" si="18"/>
        <v>39.583333333333336</v>
      </c>
      <c r="O40" s="38">
        <f t="shared" si="13"/>
        <v>1210.1910828025477</v>
      </c>
      <c r="P40" s="38">
        <f t="shared" si="14"/>
        <v>1310.344827586207</v>
      </c>
      <c r="Q40" s="38">
        <f t="shared" si="15"/>
        <v>0</v>
      </c>
      <c r="R40" s="38">
        <f t="shared" si="19"/>
        <v>48</v>
      </c>
      <c r="S40" s="38">
        <v>48</v>
      </c>
      <c r="T40" s="38">
        <v>0</v>
      </c>
      <c r="U40" s="38">
        <f t="shared" si="20"/>
        <v>3245.4361054766732</v>
      </c>
      <c r="V40" s="60">
        <f t="shared" si="21"/>
        <v>3488.3720930232557</v>
      </c>
      <c r="W40" s="60">
        <f t="shared" si="22"/>
        <v>0</v>
      </c>
      <c r="X40">
        <v>9</v>
      </c>
      <c r="Y40" s="35">
        <v>9</v>
      </c>
      <c r="Z40">
        <f t="shared" si="23"/>
        <v>0</v>
      </c>
      <c r="AA40" s="38">
        <f t="shared" si="24"/>
        <v>585.17555266579973</v>
      </c>
      <c r="AB40" s="38">
        <f t="shared" si="25"/>
        <v>624.56627342123522</v>
      </c>
      <c r="AC40" s="38">
        <f t="shared" si="26"/>
        <v>0</v>
      </c>
      <c r="AD40" s="38">
        <v>700.63694267515928</v>
      </c>
      <c r="AE40">
        <v>1441</v>
      </c>
      <c r="AF40">
        <v>97</v>
      </c>
      <c r="AG40" s="9">
        <v>1450</v>
      </c>
      <c r="AH40" s="9">
        <v>120</v>
      </c>
      <c r="AI40">
        <v>1376</v>
      </c>
      <c r="AJ40">
        <v>103</v>
      </c>
      <c r="AK40">
        <v>1450</v>
      </c>
      <c r="AL40">
        <v>120</v>
      </c>
      <c r="AM40">
        <v>1334</v>
      </c>
      <c r="AN40">
        <v>100</v>
      </c>
    </row>
    <row r="41" spans="1:40" s="2" customFormat="1" ht="13.5" thickBot="1" x14ac:dyDescent="0.25">
      <c r="A41" s="2" t="s">
        <v>50</v>
      </c>
      <c r="B41" s="2" t="s">
        <v>332</v>
      </c>
      <c r="E41" s="2">
        <f>SUM(E31:E40)</f>
        <v>780</v>
      </c>
      <c r="F41" s="2">
        <v>754</v>
      </c>
      <c r="G41" s="2">
        <v>26</v>
      </c>
      <c r="H41" s="37">
        <f t="shared" si="9"/>
        <v>1753.7548340678118</v>
      </c>
      <c r="I41" s="37">
        <f t="shared" si="10"/>
        <v>1896.473665677348</v>
      </c>
      <c r="J41" s="37">
        <f t="shared" si="11"/>
        <v>551.08096651123356</v>
      </c>
      <c r="K41" s="2">
        <f t="shared" si="12"/>
        <v>1396</v>
      </c>
      <c r="L41" s="2">
        <v>1338</v>
      </c>
      <c r="M41" s="2">
        <v>58</v>
      </c>
      <c r="N41" s="99">
        <f t="shared" si="18"/>
        <v>87.032418952618457</v>
      </c>
      <c r="O41" s="37">
        <f t="shared" si="13"/>
        <v>3011.4764000345153</v>
      </c>
      <c r="P41" s="37">
        <f t="shared" si="14"/>
        <v>3232.4306042084409</v>
      </c>
      <c r="Q41" s="37">
        <f t="shared" si="15"/>
        <v>1168.6479951642152</v>
      </c>
      <c r="R41" s="37">
        <f t="shared" si="19"/>
        <v>1604</v>
      </c>
      <c r="S41" s="37">
        <v>1551</v>
      </c>
      <c r="T41" s="37">
        <v>53</v>
      </c>
      <c r="U41" s="37">
        <f t="shared" si="20"/>
        <v>3540.7606896095008</v>
      </c>
      <c r="V41" s="61">
        <f t="shared" si="21"/>
        <v>3836.8296061745496</v>
      </c>
      <c r="W41" s="61">
        <f t="shared" si="22"/>
        <v>1086.7336477342628</v>
      </c>
      <c r="X41" s="2">
        <v>1173</v>
      </c>
      <c r="Y41" s="35">
        <v>1103</v>
      </c>
      <c r="Z41">
        <f t="shared" si="23"/>
        <v>70</v>
      </c>
      <c r="AA41" s="38">
        <f t="shared" si="24"/>
        <v>2560.5203990308005</v>
      </c>
      <c r="AB41" s="38">
        <f t="shared" si="25"/>
        <v>2696.1623075042776</v>
      </c>
      <c r="AC41" s="38">
        <f t="shared" si="26"/>
        <v>1428.2799428688022</v>
      </c>
      <c r="AD41" s="37">
        <v>1760.2899301061352</v>
      </c>
      <c r="AE41">
        <v>40910</v>
      </c>
      <c r="AF41">
        <v>4901</v>
      </c>
      <c r="AG41" s="9">
        <v>41393</v>
      </c>
      <c r="AH41" s="9">
        <v>4963</v>
      </c>
      <c r="AI41" s="2">
        <v>40424</v>
      </c>
      <c r="AJ41" s="2">
        <v>4877</v>
      </c>
      <c r="AK41" s="2">
        <v>41393</v>
      </c>
      <c r="AL41" s="2">
        <v>4963</v>
      </c>
      <c r="AM41" s="2">
        <v>39758</v>
      </c>
      <c r="AN41" s="2">
        <v>4718</v>
      </c>
    </row>
    <row r="42" spans="1:40" x14ac:dyDescent="0.2">
      <c r="A42" t="s">
        <v>7</v>
      </c>
      <c r="B42" t="s">
        <v>357</v>
      </c>
      <c r="C42" t="s">
        <v>51</v>
      </c>
      <c r="D42" t="s">
        <v>141</v>
      </c>
      <c r="E42">
        <f t="shared" si="8"/>
        <v>60</v>
      </c>
      <c r="F42">
        <v>60</v>
      </c>
      <c r="G42">
        <v>0</v>
      </c>
      <c r="H42" s="38">
        <f t="shared" si="9"/>
        <v>1387.6040703052729</v>
      </c>
      <c r="I42" s="38">
        <f t="shared" si="10"/>
        <v>1563.3142261594583</v>
      </c>
      <c r="J42" s="38">
        <f t="shared" si="11"/>
        <v>0</v>
      </c>
      <c r="K42">
        <f t="shared" si="12"/>
        <v>127</v>
      </c>
      <c r="L42">
        <v>127</v>
      </c>
      <c r="M42">
        <v>0</v>
      </c>
      <c r="N42" s="98">
        <f t="shared" si="18"/>
        <v>96.212121212121218</v>
      </c>
      <c r="O42" s="38">
        <f t="shared" si="13"/>
        <v>2873.3031674208146</v>
      </c>
      <c r="P42" s="38">
        <f t="shared" si="14"/>
        <v>3215.1898734177216</v>
      </c>
      <c r="Q42" s="38">
        <f t="shared" si="15"/>
        <v>0</v>
      </c>
      <c r="R42" s="38">
        <f t="shared" si="19"/>
        <v>132</v>
      </c>
      <c r="S42" s="38">
        <v>132</v>
      </c>
      <c r="T42" s="38">
        <v>0</v>
      </c>
      <c r="U42" s="38">
        <f t="shared" si="20"/>
        <v>3033.7853367042057</v>
      </c>
      <c r="V42" s="60">
        <f t="shared" si="21"/>
        <v>3412.6163391933815</v>
      </c>
      <c r="W42" s="60">
        <f t="shared" si="22"/>
        <v>0</v>
      </c>
      <c r="X42">
        <v>100</v>
      </c>
      <c r="Y42" s="35">
        <v>100</v>
      </c>
      <c r="Z42">
        <f t="shared" si="23"/>
        <v>0</v>
      </c>
      <c r="AA42" s="38">
        <f t="shared" si="24"/>
        <v>2273.7608003638015</v>
      </c>
      <c r="AB42" s="38">
        <f t="shared" si="25"/>
        <v>2552.3226135783561</v>
      </c>
      <c r="AC42" s="38">
        <f t="shared" si="26"/>
        <v>0</v>
      </c>
      <c r="AD42" s="38">
        <v>1447.9638009049775</v>
      </c>
      <c r="AE42">
        <v>3918</v>
      </c>
      <c r="AF42">
        <v>480</v>
      </c>
      <c r="AG42" s="9">
        <v>3950</v>
      </c>
      <c r="AH42" s="9">
        <v>470</v>
      </c>
      <c r="AI42">
        <v>3868</v>
      </c>
      <c r="AJ42">
        <v>483</v>
      </c>
      <c r="AK42">
        <v>3950</v>
      </c>
      <c r="AL42">
        <v>470</v>
      </c>
      <c r="AM42">
        <v>3838</v>
      </c>
      <c r="AN42">
        <v>486</v>
      </c>
    </row>
    <row r="43" spans="1:40" x14ac:dyDescent="0.2">
      <c r="B43" t="s">
        <v>358</v>
      </c>
      <c r="C43" t="s">
        <v>52</v>
      </c>
      <c r="D43" t="s">
        <v>141</v>
      </c>
      <c r="E43">
        <f t="shared" si="8"/>
        <v>32</v>
      </c>
      <c r="F43">
        <v>32</v>
      </c>
      <c r="G43">
        <v>0</v>
      </c>
      <c r="H43" s="38">
        <f t="shared" si="9"/>
        <v>1767.9558011049726</v>
      </c>
      <c r="I43" s="38">
        <f t="shared" si="10"/>
        <v>1958.3843329253364</v>
      </c>
      <c r="J43" s="38">
        <f t="shared" si="11"/>
        <v>0</v>
      </c>
      <c r="K43">
        <f t="shared" si="12"/>
        <v>81</v>
      </c>
      <c r="L43">
        <v>81</v>
      </c>
      <c r="M43">
        <v>0</v>
      </c>
      <c r="N43" s="98">
        <f t="shared" si="18"/>
        <v>289.28571428571428</v>
      </c>
      <c r="O43" s="38">
        <f t="shared" si="13"/>
        <v>4153.8461538461543</v>
      </c>
      <c r="P43" s="38">
        <f t="shared" si="14"/>
        <v>4628.5714285714284</v>
      </c>
      <c r="Q43" s="38">
        <f t="shared" si="15"/>
        <v>0</v>
      </c>
      <c r="R43" s="38">
        <f t="shared" si="19"/>
        <v>28</v>
      </c>
      <c r="S43" s="38">
        <v>28</v>
      </c>
      <c r="T43" s="38">
        <v>0</v>
      </c>
      <c r="U43" s="38">
        <f t="shared" si="20"/>
        <v>1517.6151761517615</v>
      </c>
      <c r="V43" s="60">
        <f t="shared" si="21"/>
        <v>1700.0607164541591</v>
      </c>
      <c r="W43" s="60">
        <f t="shared" si="22"/>
        <v>0</v>
      </c>
      <c r="X43">
        <v>25</v>
      </c>
      <c r="Y43" s="35">
        <v>25</v>
      </c>
      <c r="Z43">
        <f t="shared" si="23"/>
        <v>0</v>
      </c>
      <c r="AA43" s="38">
        <f t="shared" si="24"/>
        <v>1305.4830287206266</v>
      </c>
      <c r="AB43" s="38">
        <f t="shared" si="25"/>
        <v>1460.2803738317757</v>
      </c>
      <c r="AC43" s="38">
        <f t="shared" si="26"/>
        <v>0</v>
      </c>
      <c r="AD43" s="38">
        <v>1589.7435897435898</v>
      </c>
      <c r="AE43">
        <v>1712</v>
      </c>
      <c r="AF43">
        <v>203</v>
      </c>
      <c r="AG43" s="9">
        <v>1750</v>
      </c>
      <c r="AH43" s="9">
        <v>200</v>
      </c>
      <c r="AI43">
        <v>1647</v>
      </c>
      <c r="AJ43">
        <v>198</v>
      </c>
      <c r="AK43">
        <v>1750</v>
      </c>
      <c r="AL43">
        <v>200</v>
      </c>
      <c r="AM43">
        <v>1634</v>
      </c>
      <c r="AN43">
        <v>176</v>
      </c>
    </row>
    <row r="44" spans="1:40" x14ac:dyDescent="0.2">
      <c r="B44" t="s">
        <v>359</v>
      </c>
      <c r="C44" t="s">
        <v>53</v>
      </c>
      <c r="D44" t="s">
        <v>141</v>
      </c>
      <c r="E44">
        <f t="shared" si="8"/>
        <v>34</v>
      </c>
      <c r="F44">
        <v>33</v>
      </c>
      <c r="G44">
        <v>1</v>
      </c>
      <c r="H44" s="38">
        <f t="shared" si="9"/>
        <v>3068.5920577617326</v>
      </c>
      <c r="I44" s="38">
        <f t="shared" si="10"/>
        <v>3251.231527093596</v>
      </c>
      <c r="J44" s="38">
        <f t="shared" si="11"/>
        <v>1075.2688172043011</v>
      </c>
      <c r="K44">
        <f t="shared" si="12"/>
        <v>62</v>
      </c>
      <c r="L44">
        <v>59</v>
      </c>
      <c r="M44">
        <v>3</v>
      </c>
      <c r="N44" s="98">
        <f t="shared" si="18"/>
        <v>187.87878787878788</v>
      </c>
      <c r="O44" s="38">
        <f t="shared" si="13"/>
        <v>5281.090289608177</v>
      </c>
      <c r="P44" s="38">
        <f t="shared" si="14"/>
        <v>5493.4823091247672</v>
      </c>
      <c r="Q44" s="38">
        <f t="shared" si="15"/>
        <v>3000</v>
      </c>
      <c r="R44" s="38">
        <f t="shared" si="19"/>
        <v>33</v>
      </c>
      <c r="S44" s="38">
        <v>27</v>
      </c>
      <c r="T44" s="38">
        <v>6</v>
      </c>
      <c r="U44" s="38">
        <f t="shared" si="20"/>
        <v>2907.4889867841412</v>
      </c>
      <c r="V44" s="60">
        <f t="shared" si="21"/>
        <v>2586.2068965517242</v>
      </c>
      <c r="W44" s="60">
        <f t="shared" si="22"/>
        <v>6593.4065934065939</v>
      </c>
      <c r="X44">
        <v>53</v>
      </c>
      <c r="Y44" s="35">
        <v>53</v>
      </c>
      <c r="Z44">
        <f t="shared" si="23"/>
        <v>0</v>
      </c>
      <c r="AA44" s="38">
        <f t="shared" si="24"/>
        <v>4584.7750865051903</v>
      </c>
      <c r="AB44" s="38">
        <f t="shared" si="25"/>
        <v>4990.5838041431261</v>
      </c>
      <c r="AC44" s="38">
        <f t="shared" si="26"/>
        <v>0</v>
      </c>
      <c r="AD44" s="38">
        <v>1022.1465076660988</v>
      </c>
      <c r="AE44">
        <v>1062</v>
      </c>
      <c r="AF44">
        <v>94</v>
      </c>
      <c r="AG44" s="9">
        <v>1074</v>
      </c>
      <c r="AH44" s="9">
        <v>100</v>
      </c>
      <c r="AI44">
        <v>1044</v>
      </c>
      <c r="AJ44">
        <v>91</v>
      </c>
      <c r="AK44">
        <v>1074</v>
      </c>
      <c r="AL44">
        <v>100</v>
      </c>
      <c r="AM44">
        <v>1015</v>
      </c>
      <c r="AN44">
        <v>93</v>
      </c>
    </row>
    <row r="45" spans="1:40" x14ac:dyDescent="0.2">
      <c r="B45" t="s">
        <v>360</v>
      </c>
      <c r="C45" t="s">
        <v>54</v>
      </c>
      <c r="D45" t="s">
        <v>141</v>
      </c>
      <c r="E45">
        <f t="shared" si="8"/>
        <v>59</v>
      </c>
      <c r="F45">
        <v>59</v>
      </c>
      <c r="G45">
        <v>0</v>
      </c>
      <c r="H45" s="38">
        <f t="shared" si="9"/>
        <v>1770.1770177017702</v>
      </c>
      <c r="I45" s="38">
        <f t="shared" si="10"/>
        <v>1997.2918077183481</v>
      </c>
      <c r="J45" s="38">
        <f t="shared" si="11"/>
        <v>0</v>
      </c>
      <c r="K45">
        <f t="shared" si="12"/>
        <v>111</v>
      </c>
      <c r="L45">
        <v>111</v>
      </c>
      <c r="M45">
        <v>0</v>
      </c>
      <c r="N45" s="98">
        <f>K45*100/R45</f>
        <v>124.71910112359551</v>
      </c>
      <c r="O45" s="38">
        <f t="shared" si="13"/>
        <v>3412.2348601291114</v>
      </c>
      <c r="P45" s="38">
        <f t="shared" si="14"/>
        <v>3823.6307268343094</v>
      </c>
      <c r="Q45" s="38">
        <f t="shared" si="15"/>
        <v>0</v>
      </c>
      <c r="R45" s="38">
        <f t="shared" si="19"/>
        <v>89</v>
      </c>
      <c r="S45" s="38">
        <v>89</v>
      </c>
      <c r="T45" s="38">
        <v>0</v>
      </c>
      <c r="U45" s="38">
        <f t="shared" si="20"/>
        <v>2697.7872082449226</v>
      </c>
      <c r="V45" s="60">
        <f t="shared" si="21"/>
        <v>3053.1732418524871</v>
      </c>
      <c r="W45" s="60">
        <f t="shared" si="22"/>
        <v>0</v>
      </c>
      <c r="X45">
        <v>100</v>
      </c>
      <c r="Y45" s="35">
        <v>100</v>
      </c>
      <c r="Z45">
        <f t="shared" si="23"/>
        <v>0</v>
      </c>
      <c r="AA45" s="38">
        <f t="shared" si="24"/>
        <v>3074.085459575776</v>
      </c>
      <c r="AB45" s="38">
        <f t="shared" si="25"/>
        <v>3474.6351633078525</v>
      </c>
      <c r="AC45" s="38">
        <f t="shared" si="26"/>
        <v>0</v>
      </c>
      <c r="AD45" s="38">
        <v>3320.0122963418385</v>
      </c>
      <c r="AE45">
        <v>2878</v>
      </c>
      <c r="AF45">
        <v>375</v>
      </c>
      <c r="AG45" s="9">
        <v>2903</v>
      </c>
      <c r="AH45" s="9">
        <v>350</v>
      </c>
      <c r="AI45">
        <v>2915</v>
      </c>
      <c r="AJ45">
        <v>384</v>
      </c>
      <c r="AK45">
        <v>2903</v>
      </c>
      <c r="AL45">
        <v>350</v>
      </c>
      <c r="AM45">
        <v>2954</v>
      </c>
      <c r="AN45">
        <v>379</v>
      </c>
    </row>
    <row r="46" spans="1:40" x14ac:dyDescent="0.2">
      <c r="B46" t="s">
        <v>361</v>
      </c>
      <c r="C46" t="s">
        <v>55</v>
      </c>
      <c r="D46" t="s">
        <v>141</v>
      </c>
      <c r="E46">
        <f t="shared" si="8"/>
        <v>24</v>
      </c>
      <c r="F46">
        <v>24</v>
      </c>
      <c r="G46">
        <v>0</v>
      </c>
      <c r="H46" s="38">
        <f t="shared" si="9"/>
        <v>2152.4663677130047</v>
      </c>
      <c r="I46" s="38">
        <f t="shared" si="10"/>
        <v>2385.685884691849</v>
      </c>
      <c r="J46" s="38">
        <f t="shared" si="11"/>
        <v>0</v>
      </c>
      <c r="K46">
        <f t="shared" si="12"/>
        <v>41</v>
      </c>
      <c r="L46">
        <v>41</v>
      </c>
      <c r="M46">
        <v>0</v>
      </c>
      <c r="N46" s="98">
        <f>K46*100/R46</f>
        <v>227.77777777777777</v>
      </c>
      <c r="O46" s="38">
        <f t="shared" si="13"/>
        <v>3754.5787545787548</v>
      </c>
      <c r="P46" s="38">
        <f t="shared" si="14"/>
        <v>4091.8163672654691</v>
      </c>
      <c r="Q46" s="38">
        <f t="shared" si="15"/>
        <v>0</v>
      </c>
      <c r="R46" s="38">
        <f t="shared" si="19"/>
        <v>18</v>
      </c>
      <c r="S46" s="38">
        <v>18</v>
      </c>
      <c r="T46" s="38">
        <v>0</v>
      </c>
      <c r="U46" s="38">
        <f t="shared" si="20"/>
        <v>1628.9592760180994</v>
      </c>
      <c r="V46" s="60">
        <f t="shared" si="21"/>
        <v>1818.1818181818182</v>
      </c>
      <c r="W46" s="60">
        <f t="shared" si="22"/>
        <v>0</v>
      </c>
      <c r="X46">
        <v>18</v>
      </c>
      <c r="Y46" s="35">
        <v>18</v>
      </c>
      <c r="Z46">
        <f t="shared" si="23"/>
        <v>0</v>
      </c>
      <c r="AA46" s="38">
        <f t="shared" si="24"/>
        <v>1611.4592658907789</v>
      </c>
      <c r="AB46" s="38">
        <f t="shared" si="25"/>
        <v>1782.1782178217823</v>
      </c>
      <c r="AC46" s="38">
        <f t="shared" si="26"/>
        <v>0</v>
      </c>
      <c r="AD46" s="38">
        <v>1831.5018315018315</v>
      </c>
      <c r="AE46">
        <v>1010</v>
      </c>
      <c r="AF46">
        <v>107</v>
      </c>
      <c r="AG46" s="9">
        <v>1002</v>
      </c>
      <c r="AH46" s="9">
        <v>90</v>
      </c>
      <c r="AI46">
        <v>990</v>
      </c>
      <c r="AJ46">
        <v>115</v>
      </c>
      <c r="AK46">
        <v>1002</v>
      </c>
      <c r="AL46">
        <v>90</v>
      </c>
      <c r="AM46">
        <v>1006</v>
      </c>
      <c r="AN46">
        <v>109</v>
      </c>
    </row>
    <row r="47" spans="1:40" x14ac:dyDescent="0.2">
      <c r="B47" t="s">
        <v>362</v>
      </c>
      <c r="C47" t="s">
        <v>56</v>
      </c>
      <c r="D47" t="s">
        <v>141</v>
      </c>
      <c r="E47">
        <f t="shared" si="8"/>
        <v>83</v>
      </c>
      <c r="F47">
        <v>77</v>
      </c>
      <c r="G47">
        <v>6</v>
      </c>
      <c r="H47" s="38">
        <f t="shared" si="9"/>
        <v>1950.187969924812</v>
      </c>
      <c r="I47" s="38">
        <f t="shared" si="10"/>
        <v>1985.5595667870036</v>
      </c>
      <c r="J47" s="38">
        <f t="shared" si="11"/>
        <v>1587.3015873015872</v>
      </c>
      <c r="K47">
        <f t="shared" si="12"/>
        <v>202</v>
      </c>
      <c r="L47">
        <v>189</v>
      </c>
      <c r="M47">
        <v>13</v>
      </c>
      <c r="N47" s="98">
        <f>K47*100/R47</f>
        <v>149.62962962962962</v>
      </c>
      <c r="O47" s="38">
        <f t="shared" si="13"/>
        <v>4448.3593922043601</v>
      </c>
      <c r="P47" s="38">
        <f t="shared" si="14"/>
        <v>4553.1197301854972</v>
      </c>
      <c r="Q47" s="38">
        <f t="shared" si="15"/>
        <v>3333.3333333333335</v>
      </c>
      <c r="R47" s="38">
        <f t="shared" si="19"/>
        <v>135</v>
      </c>
      <c r="S47" s="38">
        <v>118</v>
      </c>
      <c r="T47" s="38">
        <v>17</v>
      </c>
      <c r="U47" s="38">
        <f t="shared" si="20"/>
        <v>3112.0331950207469</v>
      </c>
      <c r="V47" s="60">
        <f t="shared" si="21"/>
        <v>2971.5436917652983</v>
      </c>
      <c r="W47" s="60">
        <f t="shared" si="22"/>
        <v>4632.1525885558585</v>
      </c>
      <c r="X47">
        <v>72</v>
      </c>
      <c r="Y47" s="35">
        <v>65</v>
      </c>
      <c r="Z47">
        <f t="shared" si="23"/>
        <v>7</v>
      </c>
      <c r="AA47" s="38">
        <f t="shared" si="24"/>
        <v>1630.0656554222323</v>
      </c>
      <c r="AB47" s="38">
        <f t="shared" si="25"/>
        <v>1606.9221260815823</v>
      </c>
      <c r="AC47" s="38">
        <f t="shared" si="26"/>
        <v>1881.7204301075269</v>
      </c>
      <c r="AD47" s="38">
        <v>1255.2301255230125</v>
      </c>
      <c r="AE47">
        <v>4045</v>
      </c>
      <c r="AF47">
        <v>372</v>
      </c>
      <c r="AG47" s="9">
        <v>4151</v>
      </c>
      <c r="AH47" s="9">
        <v>390</v>
      </c>
      <c r="AI47">
        <v>3971</v>
      </c>
      <c r="AJ47">
        <v>367</v>
      </c>
      <c r="AK47">
        <v>4151</v>
      </c>
      <c r="AL47">
        <v>390</v>
      </c>
      <c r="AM47">
        <v>3878</v>
      </c>
      <c r="AN47">
        <v>378</v>
      </c>
    </row>
    <row r="48" spans="1:40" x14ac:dyDescent="0.2">
      <c r="B48" t="s">
        <v>363</v>
      </c>
      <c r="C48" t="s">
        <v>57</v>
      </c>
      <c r="D48" t="s">
        <v>141</v>
      </c>
      <c r="E48">
        <f t="shared" si="8"/>
        <v>19</v>
      </c>
      <c r="F48">
        <v>16</v>
      </c>
      <c r="G48">
        <v>3</v>
      </c>
      <c r="H48" s="38">
        <f t="shared" si="9"/>
        <v>1652.1739130434783</v>
      </c>
      <c r="I48" s="38">
        <f t="shared" si="10"/>
        <v>1498.1273408239701</v>
      </c>
      <c r="J48" s="38">
        <f t="shared" si="11"/>
        <v>3658.5365853658536</v>
      </c>
      <c r="K48">
        <f t="shared" si="12"/>
        <v>37</v>
      </c>
      <c r="L48">
        <v>37</v>
      </c>
      <c r="M48">
        <v>0</v>
      </c>
      <c r="N48" s="98">
        <f>K48*100/R48</f>
        <v>185</v>
      </c>
      <c r="O48" s="38">
        <f t="shared" si="13"/>
        <v>3070.539419087137</v>
      </c>
      <c r="P48" s="38">
        <f t="shared" si="14"/>
        <v>3209.0199479618386</v>
      </c>
      <c r="Q48" s="38">
        <f t="shared" si="15"/>
        <v>0</v>
      </c>
      <c r="R48" s="38">
        <f t="shared" si="19"/>
        <v>20</v>
      </c>
      <c r="S48" s="38">
        <v>20</v>
      </c>
      <c r="T48" s="38">
        <v>0</v>
      </c>
      <c r="U48" s="38">
        <f t="shared" si="20"/>
        <v>1697.7928692699491</v>
      </c>
      <c r="V48" s="60">
        <f t="shared" si="21"/>
        <v>1826.4840182648402</v>
      </c>
      <c r="W48" s="60">
        <f t="shared" si="22"/>
        <v>0</v>
      </c>
      <c r="X48">
        <v>4</v>
      </c>
      <c r="Y48" s="35">
        <v>4</v>
      </c>
      <c r="Z48">
        <f t="shared" si="23"/>
        <v>0</v>
      </c>
      <c r="AA48" s="38">
        <f t="shared" si="24"/>
        <v>338.9830508474576</v>
      </c>
      <c r="AB48" s="38">
        <f t="shared" si="25"/>
        <v>364.63081130355516</v>
      </c>
      <c r="AC48" s="38">
        <f t="shared" si="26"/>
        <v>0</v>
      </c>
      <c r="AD48" s="38">
        <v>497.9253112033195</v>
      </c>
      <c r="AE48">
        <v>1097</v>
      </c>
      <c r="AF48">
        <v>83</v>
      </c>
      <c r="AG48" s="9">
        <v>1153</v>
      </c>
      <c r="AH48" s="9">
        <v>52</v>
      </c>
      <c r="AI48">
        <v>1095</v>
      </c>
      <c r="AJ48">
        <v>83</v>
      </c>
      <c r="AK48">
        <v>1153</v>
      </c>
      <c r="AL48">
        <v>52</v>
      </c>
      <c r="AM48">
        <v>1068</v>
      </c>
      <c r="AN48">
        <v>82</v>
      </c>
    </row>
    <row r="49" spans="1:40" x14ac:dyDescent="0.2">
      <c r="B49" t="s">
        <v>364</v>
      </c>
      <c r="C49" t="s">
        <v>58</v>
      </c>
      <c r="D49" t="s">
        <v>141</v>
      </c>
      <c r="E49">
        <f t="shared" si="8"/>
        <v>85</v>
      </c>
      <c r="F49">
        <v>83</v>
      </c>
      <c r="G49">
        <v>2</v>
      </c>
      <c r="H49" s="38">
        <f t="shared" si="9"/>
        <v>1336.0578434454574</v>
      </c>
      <c r="I49" s="38">
        <f t="shared" si="10"/>
        <v>1487.7218139451513</v>
      </c>
      <c r="J49" s="38">
        <f t="shared" si="11"/>
        <v>255.4278416347382</v>
      </c>
      <c r="K49">
        <f t="shared" si="12"/>
        <v>208</v>
      </c>
      <c r="L49">
        <v>208</v>
      </c>
      <c r="M49">
        <v>0</v>
      </c>
      <c r="N49" s="98">
        <f t="shared" ref="N49:N62" si="27">K49*100/R49</f>
        <v>160</v>
      </c>
      <c r="O49" s="38">
        <f t="shared" si="13"/>
        <v>3348.8971180164226</v>
      </c>
      <c r="P49" s="38">
        <f t="shared" si="14"/>
        <v>3784.570596797671</v>
      </c>
      <c r="Q49" s="38">
        <f t="shared" si="15"/>
        <v>0</v>
      </c>
      <c r="R49" s="38">
        <f t="shared" si="19"/>
        <v>130</v>
      </c>
      <c r="S49" s="38">
        <v>130</v>
      </c>
      <c r="T49" s="38">
        <v>0</v>
      </c>
      <c r="U49" s="38">
        <f t="shared" si="20"/>
        <v>2064.803049555273</v>
      </c>
      <c r="V49" s="60">
        <f t="shared" si="21"/>
        <v>2348.2658959537571</v>
      </c>
      <c r="W49" s="60">
        <f t="shared" si="22"/>
        <v>0</v>
      </c>
      <c r="X49">
        <v>98</v>
      </c>
      <c r="Y49" s="35">
        <v>98</v>
      </c>
      <c r="Z49">
        <f t="shared" si="23"/>
        <v>0</v>
      </c>
      <c r="AA49" s="38">
        <f t="shared" si="24"/>
        <v>1574.8031496062993</v>
      </c>
      <c r="AB49" s="38">
        <f t="shared" si="25"/>
        <v>1782.1422076741226</v>
      </c>
      <c r="AC49" s="38">
        <f t="shared" si="26"/>
        <v>0</v>
      </c>
      <c r="AD49" s="38">
        <v>2624.3761069071002</v>
      </c>
      <c r="AE49">
        <v>5499</v>
      </c>
      <c r="AF49">
        <v>724</v>
      </c>
      <c r="AG49" s="9">
        <v>5496</v>
      </c>
      <c r="AH49" s="9">
        <v>715</v>
      </c>
      <c r="AI49">
        <v>5536</v>
      </c>
      <c r="AJ49">
        <v>760</v>
      </c>
      <c r="AK49">
        <v>5496</v>
      </c>
      <c r="AL49">
        <v>715</v>
      </c>
      <c r="AM49">
        <v>5579</v>
      </c>
      <c r="AN49">
        <v>783</v>
      </c>
    </row>
    <row r="50" spans="1:40" x14ac:dyDescent="0.2">
      <c r="B50" t="s">
        <v>365</v>
      </c>
      <c r="C50" t="s">
        <v>59</v>
      </c>
      <c r="D50" t="s">
        <v>141</v>
      </c>
      <c r="E50">
        <f t="shared" si="8"/>
        <v>250</v>
      </c>
      <c r="F50">
        <v>217</v>
      </c>
      <c r="G50">
        <v>33</v>
      </c>
      <c r="H50" s="38">
        <f t="shared" si="9"/>
        <v>1891.5033668759932</v>
      </c>
      <c r="I50" s="38">
        <f t="shared" si="10"/>
        <v>1887.2847451730734</v>
      </c>
      <c r="J50" s="38">
        <f t="shared" si="11"/>
        <v>1919.7207678883071</v>
      </c>
      <c r="K50">
        <f t="shared" si="12"/>
        <v>382</v>
      </c>
      <c r="L50">
        <v>340</v>
      </c>
      <c r="M50">
        <v>42</v>
      </c>
      <c r="N50" s="98">
        <f t="shared" si="27"/>
        <v>196.90721649484536</v>
      </c>
      <c r="O50" s="38">
        <f t="shared" si="13"/>
        <v>2926.0819609345081</v>
      </c>
      <c r="P50" s="38">
        <f t="shared" si="14"/>
        <v>2993.2212342635794</v>
      </c>
      <c r="Q50" s="38">
        <f t="shared" si="15"/>
        <v>2476.4150943396226</v>
      </c>
      <c r="R50" s="38">
        <f t="shared" si="19"/>
        <v>194</v>
      </c>
      <c r="S50" s="38">
        <v>165</v>
      </c>
      <c r="T50" s="38">
        <v>29</v>
      </c>
      <c r="U50" s="38">
        <f t="shared" si="20"/>
        <v>1481.3683567501528</v>
      </c>
      <c r="V50" s="60">
        <f t="shared" si="21"/>
        <v>1445.9731837700465</v>
      </c>
      <c r="W50" s="60">
        <f t="shared" si="22"/>
        <v>1721.0682492581602</v>
      </c>
      <c r="X50">
        <v>239</v>
      </c>
      <c r="Y50" s="35">
        <v>210</v>
      </c>
      <c r="Z50">
        <f t="shared" si="23"/>
        <v>29</v>
      </c>
      <c r="AA50" s="38">
        <f t="shared" si="24"/>
        <v>1829.5950394243282</v>
      </c>
      <c r="AB50" s="38">
        <f t="shared" si="25"/>
        <v>1852.0151688861451</v>
      </c>
      <c r="AC50" s="38">
        <f t="shared" si="26"/>
        <v>1682.1345707656612</v>
      </c>
      <c r="AD50" s="38">
        <v>1524.3201838376101</v>
      </c>
      <c r="AE50">
        <v>11339</v>
      </c>
      <c r="AF50">
        <v>1724</v>
      </c>
      <c r="AG50" s="9">
        <v>11359</v>
      </c>
      <c r="AH50" s="9">
        <v>1696</v>
      </c>
      <c r="AI50">
        <v>11411</v>
      </c>
      <c r="AJ50">
        <v>1685</v>
      </c>
      <c r="AK50">
        <v>11359</v>
      </c>
      <c r="AL50">
        <v>1696</v>
      </c>
      <c r="AM50">
        <v>11498</v>
      </c>
      <c r="AN50">
        <v>1719</v>
      </c>
    </row>
    <row r="51" spans="1:40" x14ac:dyDescent="0.2">
      <c r="B51" t="s">
        <v>366</v>
      </c>
      <c r="C51" t="s">
        <v>60</v>
      </c>
      <c r="D51" t="s">
        <v>141</v>
      </c>
      <c r="E51">
        <f t="shared" si="8"/>
        <v>505</v>
      </c>
      <c r="F51">
        <v>491</v>
      </c>
      <c r="G51">
        <v>14</v>
      </c>
      <c r="H51" s="38">
        <f t="shared" si="9"/>
        <v>3092.6572355931166</v>
      </c>
      <c r="I51" s="38">
        <f t="shared" si="10"/>
        <v>3577.9348538949207</v>
      </c>
      <c r="J51" s="38">
        <f t="shared" si="11"/>
        <v>537.22179585571757</v>
      </c>
      <c r="K51">
        <f t="shared" si="12"/>
        <v>703</v>
      </c>
      <c r="L51">
        <v>667</v>
      </c>
      <c r="M51">
        <v>36</v>
      </c>
      <c r="N51" s="98">
        <f t="shared" si="27"/>
        <v>127.35507246376811</v>
      </c>
      <c r="O51" s="38">
        <f t="shared" si="13"/>
        <v>4351.3245852933896</v>
      </c>
      <c r="P51" s="38">
        <f t="shared" si="14"/>
        <v>4931.6081330868765</v>
      </c>
      <c r="Q51" s="38">
        <f t="shared" si="15"/>
        <v>1368.3010262257696</v>
      </c>
      <c r="R51" s="38">
        <f t="shared" si="19"/>
        <v>552</v>
      </c>
      <c r="S51" s="38">
        <v>504</v>
      </c>
      <c r="T51" s="38">
        <v>48</v>
      </c>
      <c r="U51" s="38">
        <f t="shared" si="20"/>
        <v>3412.2519626630401</v>
      </c>
      <c r="V51" s="60">
        <f t="shared" si="21"/>
        <v>3715.7180772633442</v>
      </c>
      <c r="W51" s="60">
        <f t="shared" si="22"/>
        <v>1836.9690011481057</v>
      </c>
      <c r="X51">
        <v>484</v>
      </c>
      <c r="Y51" s="35">
        <v>412</v>
      </c>
      <c r="Z51">
        <f t="shared" si="23"/>
        <v>72</v>
      </c>
      <c r="AA51" s="38">
        <f t="shared" si="24"/>
        <v>2994.8641791968321</v>
      </c>
      <c r="AB51" s="38">
        <f t="shared" si="25"/>
        <v>3045.310074654446</v>
      </c>
      <c r="AC51" s="38">
        <f t="shared" si="26"/>
        <v>2735.5623100303951</v>
      </c>
      <c r="AD51" s="38">
        <v>1751.6712057439961</v>
      </c>
      <c r="AE51">
        <v>13529</v>
      </c>
      <c r="AF51">
        <v>2632</v>
      </c>
      <c r="AG51" s="9">
        <v>13525</v>
      </c>
      <c r="AH51" s="9">
        <v>2631</v>
      </c>
      <c r="AI51">
        <v>13564</v>
      </c>
      <c r="AJ51">
        <v>2613</v>
      </c>
      <c r="AK51">
        <v>13525</v>
      </c>
      <c r="AL51">
        <v>2631</v>
      </c>
      <c r="AM51">
        <v>13723</v>
      </c>
      <c r="AN51">
        <v>2606</v>
      </c>
    </row>
    <row r="52" spans="1:40" x14ac:dyDescent="0.2">
      <c r="B52" t="s">
        <v>367</v>
      </c>
      <c r="C52" t="s">
        <v>61</v>
      </c>
      <c r="D52" t="s">
        <v>141</v>
      </c>
      <c r="E52">
        <f t="shared" si="8"/>
        <v>400</v>
      </c>
      <c r="F52">
        <v>386</v>
      </c>
      <c r="G52">
        <v>14</v>
      </c>
      <c r="H52" s="38">
        <f t="shared" si="9"/>
        <v>2459.722051408191</v>
      </c>
      <c r="I52" s="38">
        <f t="shared" si="10"/>
        <v>2663.3547229697097</v>
      </c>
      <c r="J52" s="38">
        <f t="shared" si="11"/>
        <v>791.40757490107399</v>
      </c>
      <c r="K52">
        <f t="shared" si="12"/>
        <v>702</v>
      </c>
      <c r="L52">
        <v>666</v>
      </c>
      <c r="M52">
        <v>36</v>
      </c>
      <c r="N52" s="98">
        <f t="shared" si="27"/>
        <v>94.228187919463082</v>
      </c>
      <c r="O52" s="38">
        <f t="shared" si="13"/>
        <v>4299.0997611611247</v>
      </c>
      <c r="P52" s="38">
        <f t="shared" si="14"/>
        <v>4615.3846153846152</v>
      </c>
      <c r="Q52" s="38">
        <f t="shared" si="15"/>
        <v>1895.7345971563982</v>
      </c>
      <c r="R52" s="38">
        <f t="shared" si="19"/>
        <v>745</v>
      </c>
      <c r="S52" s="38">
        <v>695</v>
      </c>
      <c r="T52" s="38">
        <v>50</v>
      </c>
      <c r="U52" s="38">
        <f t="shared" si="20"/>
        <v>4565.5104792253951</v>
      </c>
      <c r="V52" s="60">
        <f t="shared" si="21"/>
        <v>4803.0407740152041</v>
      </c>
      <c r="W52" s="60">
        <f t="shared" si="22"/>
        <v>2705.6277056277058</v>
      </c>
      <c r="X52">
        <v>573</v>
      </c>
      <c r="Y52" s="35">
        <v>516</v>
      </c>
      <c r="Z52">
        <f t="shared" si="23"/>
        <v>57</v>
      </c>
      <c r="AA52" s="38">
        <f t="shared" si="24"/>
        <v>3506.7319461444308</v>
      </c>
      <c r="AB52" s="38">
        <f t="shared" si="25"/>
        <v>3572.1703011422637</v>
      </c>
      <c r="AC52" s="38">
        <f t="shared" si="26"/>
        <v>3007.9155672823217</v>
      </c>
      <c r="AD52" s="38">
        <v>3160.0220466654418</v>
      </c>
      <c r="AE52">
        <v>14445</v>
      </c>
      <c r="AF52">
        <v>1895</v>
      </c>
      <c r="AG52" s="9">
        <v>14430</v>
      </c>
      <c r="AH52" s="9">
        <v>1899</v>
      </c>
      <c r="AI52">
        <v>14470</v>
      </c>
      <c r="AJ52">
        <v>1848</v>
      </c>
      <c r="AK52">
        <v>14430</v>
      </c>
      <c r="AL52">
        <v>1899</v>
      </c>
      <c r="AM52">
        <v>14493</v>
      </c>
      <c r="AN52">
        <v>1769</v>
      </c>
    </row>
    <row r="53" spans="1:40" x14ac:dyDescent="0.2">
      <c r="B53" t="s">
        <v>368</v>
      </c>
      <c r="C53" t="s">
        <v>62</v>
      </c>
      <c r="D53" t="s">
        <v>141</v>
      </c>
      <c r="E53">
        <f t="shared" si="8"/>
        <v>210</v>
      </c>
      <c r="F53">
        <v>195</v>
      </c>
      <c r="G53">
        <v>15</v>
      </c>
      <c r="H53" s="38">
        <f t="shared" si="9"/>
        <v>2242.6313541221698</v>
      </c>
      <c r="I53" s="38">
        <f t="shared" si="10"/>
        <v>2367.9417122040072</v>
      </c>
      <c r="J53" s="38">
        <f t="shared" si="11"/>
        <v>1328.6093888396811</v>
      </c>
      <c r="K53">
        <f t="shared" si="12"/>
        <v>270</v>
      </c>
      <c r="L53">
        <v>233</v>
      </c>
      <c r="M53">
        <v>37</v>
      </c>
      <c r="N53" s="98">
        <f t="shared" si="27"/>
        <v>129.1866028708134</v>
      </c>
      <c r="O53" s="38">
        <f t="shared" si="13"/>
        <v>2858.9580686149939</v>
      </c>
      <c r="P53" s="38">
        <f t="shared" si="14"/>
        <v>2807.5671767682852</v>
      </c>
      <c r="Q53" s="38">
        <f t="shared" si="15"/>
        <v>3231.4410480349343</v>
      </c>
      <c r="R53" s="38">
        <f t="shared" si="19"/>
        <v>209</v>
      </c>
      <c r="S53" s="38">
        <v>184</v>
      </c>
      <c r="T53" s="38">
        <v>25</v>
      </c>
      <c r="U53" s="38">
        <f t="shared" si="20"/>
        <v>2211.1722386796446</v>
      </c>
      <c r="V53" s="60">
        <f t="shared" si="21"/>
        <v>2214.9993980979898</v>
      </c>
      <c r="W53" s="60">
        <f t="shared" si="22"/>
        <v>2183.406113537118</v>
      </c>
      <c r="X53">
        <v>195</v>
      </c>
      <c r="Y53" s="35">
        <v>159</v>
      </c>
      <c r="Z53">
        <f t="shared" si="23"/>
        <v>36</v>
      </c>
      <c r="AA53" s="38">
        <f t="shared" si="24"/>
        <v>2058.0474934036938</v>
      </c>
      <c r="AB53" s="38">
        <f t="shared" si="25"/>
        <v>1906.7034416596714</v>
      </c>
      <c r="AC53" s="38">
        <f t="shared" si="26"/>
        <v>3169.0140845070423</v>
      </c>
      <c r="AD53" s="38">
        <v>1948.326980093181</v>
      </c>
      <c r="AE53">
        <v>8339</v>
      </c>
      <c r="AF53">
        <v>1136</v>
      </c>
      <c r="AG53" s="9">
        <v>8299</v>
      </c>
      <c r="AH53" s="9">
        <v>1145</v>
      </c>
      <c r="AI53">
        <v>8307</v>
      </c>
      <c r="AJ53">
        <v>1145</v>
      </c>
      <c r="AK53">
        <v>8299</v>
      </c>
      <c r="AL53">
        <v>1145</v>
      </c>
      <c r="AM53">
        <v>8235</v>
      </c>
      <c r="AN53">
        <v>1129</v>
      </c>
    </row>
    <row r="54" spans="1:40" x14ac:dyDescent="0.2">
      <c r="B54" t="s">
        <v>369</v>
      </c>
      <c r="C54" t="s">
        <v>63</v>
      </c>
      <c r="D54" t="s">
        <v>141</v>
      </c>
      <c r="E54">
        <f t="shared" si="8"/>
        <v>380</v>
      </c>
      <c r="F54">
        <v>348</v>
      </c>
      <c r="G54">
        <v>32</v>
      </c>
      <c r="H54" s="38">
        <f t="shared" si="9"/>
        <v>1755.926251097454</v>
      </c>
      <c r="I54" s="38">
        <f t="shared" si="10"/>
        <v>1878.7453436268422</v>
      </c>
      <c r="J54" s="38">
        <f t="shared" si="11"/>
        <v>1026.2989095574085</v>
      </c>
      <c r="K54">
        <f t="shared" si="12"/>
        <v>711</v>
      </c>
      <c r="L54">
        <v>640</v>
      </c>
      <c r="M54">
        <v>71</v>
      </c>
      <c r="N54" s="98">
        <f t="shared" si="27"/>
        <v>119.09547738693468</v>
      </c>
      <c r="O54" s="38">
        <f t="shared" si="13"/>
        <v>3426.8363215731638</v>
      </c>
      <c r="P54" s="38">
        <f t="shared" si="14"/>
        <v>3589.2546688351745</v>
      </c>
      <c r="Q54" s="38">
        <f t="shared" si="15"/>
        <v>2434.0075419952004</v>
      </c>
      <c r="R54" s="38">
        <f t="shared" si="19"/>
        <v>597</v>
      </c>
      <c r="S54" s="38">
        <v>534</v>
      </c>
      <c r="T54" s="38">
        <v>63</v>
      </c>
      <c r="U54" s="38">
        <f t="shared" si="20"/>
        <v>2813.6487887642566</v>
      </c>
      <c r="V54" s="60">
        <f t="shared" si="21"/>
        <v>2927.1501397796414</v>
      </c>
      <c r="W54" s="60">
        <f t="shared" si="22"/>
        <v>2117.6470588235293</v>
      </c>
      <c r="X54">
        <v>565</v>
      </c>
      <c r="Y54" s="35">
        <v>511</v>
      </c>
      <c r="Z54">
        <f t="shared" si="23"/>
        <v>54</v>
      </c>
      <c r="AA54" s="38">
        <f t="shared" si="24"/>
        <v>2698.8297110102699</v>
      </c>
      <c r="AB54" s="38">
        <f t="shared" si="25"/>
        <v>2839.0466137007611</v>
      </c>
      <c r="AC54" s="38">
        <f t="shared" si="26"/>
        <v>1839.2370572207085</v>
      </c>
      <c r="AD54" s="38">
        <v>2506.2656641604012</v>
      </c>
      <c r="AE54">
        <v>17999</v>
      </c>
      <c r="AF54">
        <v>2936</v>
      </c>
      <c r="AG54" s="9">
        <v>17831</v>
      </c>
      <c r="AH54" s="9">
        <v>2917</v>
      </c>
      <c r="AI54">
        <v>18243</v>
      </c>
      <c r="AJ54">
        <v>2975</v>
      </c>
      <c r="AK54">
        <v>17831</v>
      </c>
      <c r="AL54">
        <v>2917</v>
      </c>
      <c r="AM54">
        <v>18523</v>
      </c>
      <c r="AN54">
        <v>3118</v>
      </c>
    </row>
    <row r="55" spans="1:40" ht="13.5" thickBot="1" x14ac:dyDescent="0.25">
      <c r="B55" t="s">
        <v>370</v>
      </c>
      <c r="C55" t="s">
        <v>64</v>
      </c>
      <c r="D55" t="s">
        <v>141</v>
      </c>
      <c r="E55">
        <f t="shared" si="8"/>
        <v>198</v>
      </c>
      <c r="F55">
        <v>195</v>
      </c>
      <c r="G55">
        <v>3</v>
      </c>
      <c r="H55" s="38">
        <f t="shared" si="9"/>
        <v>2774.2749054224464</v>
      </c>
      <c r="I55" s="38">
        <f t="shared" si="10"/>
        <v>3061.7051342439945</v>
      </c>
      <c r="J55" s="38">
        <f t="shared" si="11"/>
        <v>390.625</v>
      </c>
      <c r="K55">
        <f t="shared" si="12"/>
        <v>331</v>
      </c>
      <c r="L55">
        <v>321</v>
      </c>
      <c r="M55">
        <v>10</v>
      </c>
      <c r="N55" s="98">
        <f t="shared" si="27"/>
        <v>104.08805031446541</v>
      </c>
      <c r="O55" s="38">
        <f t="shared" si="13"/>
        <v>4625.4891000558973</v>
      </c>
      <c r="P55" s="38">
        <f t="shared" si="14"/>
        <v>5007.8003120124804</v>
      </c>
      <c r="Q55" s="38">
        <f t="shared" si="15"/>
        <v>1340.4825737265417</v>
      </c>
      <c r="R55" s="38">
        <f t="shared" si="19"/>
        <v>318</v>
      </c>
      <c r="S55" s="38">
        <v>306</v>
      </c>
      <c r="T55" s="38">
        <v>12</v>
      </c>
      <c r="U55" s="38">
        <f t="shared" si="20"/>
        <v>4470.687473639814</v>
      </c>
      <c r="V55" s="60">
        <f t="shared" si="21"/>
        <v>4789.4819220535292</v>
      </c>
      <c r="W55" s="60">
        <f t="shared" si="22"/>
        <v>1657.4585635359117</v>
      </c>
      <c r="X55">
        <v>233</v>
      </c>
      <c r="Y55" s="35">
        <v>228</v>
      </c>
      <c r="Z55">
        <f t="shared" si="23"/>
        <v>5</v>
      </c>
      <c r="AA55" s="38">
        <f t="shared" si="24"/>
        <v>3284.9288030452558</v>
      </c>
      <c r="AB55" s="38">
        <f t="shared" si="25"/>
        <v>3580.4020100502512</v>
      </c>
      <c r="AC55" s="38">
        <f t="shared" si="26"/>
        <v>689.65517241379314</v>
      </c>
      <c r="AD55" s="38">
        <v>2697.0374510899942</v>
      </c>
      <c r="AE55">
        <v>6368</v>
      </c>
      <c r="AF55">
        <v>725</v>
      </c>
      <c r="AG55" s="9">
        <v>6410</v>
      </c>
      <c r="AH55" s="9">
        <v>746</v>
      </c>
      <c r="AI55">
        <v>6389</v>
      </c>
      <c r="AJ55">
        <v>724</v>
      </c>
      <c r="AK55">
        <v>6410</v>
      </c>
      <c r="AL55">
        <v>746</v>
      </c>
      <c r="AM55">
        <v>6369</v>
      </c>
      <c r="AN55">
        <v>768</v>
      </c>
    </row>
    <row r="56" spans="1:40" s="2" customFormat="1" ht="13.5" thickBot="1" x14ac:dyDescent="0.25">
      <c r="A56" s="2" t="s">
        <v>65</v>
      </c>
      <c r="B56" s="2" t="s">
        <v>332</v>
      </c>
      <c r="E56" s="2">
        <f>SUM(E42:E55)</f>
        <v>2339</v>
      </c>
      <c r="F56" s="2">
        <v>2216</v>
      </c>
      <c r="G56" s="2">
        <v>123</v>
      </c>
      <c r="H56" s="37">
        <f t="shared" si="9"/>
        <v>2177.6776403992253</v>
      </c>
      <c r="I56" s="37">
        <f t="shared" si="10"/>
        <v>2362.1459712406595</v>
      </c>
      <c r="J56" s="37">
        <f t="shared" si="11"/>
        <v>904.74439132033831</v>
      </c>
      <c r="K56" s="2">
        <f t="shared" si="12"/>
        <v>3968</v>
      </c>
      <c r="L56" s="2">
        <v>3720</v>
      </c>
      <c r="M56" s="2">
        <v>248</v>
      </c>
      <c r="N56" s="99">
        <f t="shared" si="27"/>
        <v>124</v>
      </c>
      <c r="O56" s="37">
        <f t="shared" si="13"/>
        <v>3717.6532313976804</v>
      </c>
      <c r="P56" s="37">
        <f t="shared" si="14"/>
        <v>3985.7285204590016</v>
      </c>
      <c r="Q56" s="37">
        <f t="shared" si="15"/>
        <v>1850.6081635698829</v>
      </c>
      <c r="R56" s="37">
        <f t="shared" si="19"/>
        <v>3200</v>
      </c>
      <c r="S56" s="37">
        <v>2950</v>
      </c>
      <c r="T56" s="37">
        <v>250</v>
      </c>
      <c r="U56" s="37">
        <f t="shared" si="20"/>
        <v>2992.8638901618951</v>
      </c>
      <c r="V56" s="61">
        <f t="shared" si="21"/>
        <v>3156.7683253076511</v>
      </c>
      <c r="W56" s="61">
        <f t="shared" si="22"/>
        <v>1855.838467819761</v>
      </c>
      <c r="X56" s="2">
        <v>2759</v>
      </c>
      <c r="Y56" s="35">
        <v>2499</v>
      </c>
      <c r="Z56">
        <f t="shared" si="23"/>
        <v>260</v>
      </c>
      <c r="AA56" s="38">
        <f t="shared" si="24"/>
        <v>2585.1245244832562</v>
      </c>
      <c r="AB56" s="38">
        <f t="shared" si="25"/>
        <v>2680.1801801801803</v>
      </c>
      <c r="AC56" s="38">
        <f t="shared" si="26"/>
        <v>1927.9252558208514</v>
      </c>
      <c r="AD56" s="37">
        <v>2207.3566061423726</v>
      </c>
      <c r="AE56">
        <v>93240</v>
      </c>
      <c r="AF56">
        <v>13486</v>
      </c>
      <c r="AG56" s="9">
        <v>93333</v>
      </c>
      <c r="AH56" s="9">
        <v>13401</v>
      </c>
      <c r="AI56" s="2">
        <v>93450</v>
      </c>
      <c r="AJ56" s="2">
        <v>13471</v>
      </c>
      <c r="AK56" s="2">
        <v>93333</v>
      </c>
      <c r="AL56" s="2">
        <v>13401</v>
      </c>
      <c r="AM56" s="2">
        <v>93813</v>
      </c>
      <c r="AN56" s="2">
        <v>13595</v>
      </c>
    </row>
    <row r="57" spans="1:40" x14ac:dyDescent="0.2">
      <c r="A57" t="s">
        <v>8</v>
      </c>
      <c r="B57" t="s">
        <v>371</v>
      </c>
      <c r="C57" t="s">
        <v>66</v>
      </c>
      <c r="D57" t="s">
        <v>141</v>
      </c>
      <c r="E57">
        <f t="shared" si="8"/>
        <v>278</v>
      </c>
      <c r="F57">
        <v>212</v>
      </c>
      <c r="G57">
        <v>66</v>
      </c>
      <c r="H57" s="38">
        <f t="shared" si="9"/>
        <v>1434.468524251806</v>
      </c>
      <c r="I57" s="38">
        <f t="shared" si="10"/>
        <v>1268.018422154435</v>
      </c>
      <c r="J57" s="38">
        <f t="shared" si="11"/>
        <v>2480.2705749718152</v>
      </c>
      <c r="K57">
        <f t="shared" si="12"/>
        <v>565</v>
      </c>
      <c r="L57">
        <v>471</v>
      </c>
      <c r="M57">
        <v>94</v>
      </c>
      <c r="N57" s="98">
        <f t="shared" si="27"/>
        <v>117.21991701244814</v>
      </c>
      <c r="O57" s="38">
        <f t="shared" si="13"/>
        <v>2925.7935891460825</v>
      </c>
      <c r="P57" s="38">
        <f t="shared" si="14"/>
        <v>2846.609452435634</v>
      </c>
      <c r="Q57" s="38">
        <f t="shared" si="15"/>
        <v>3399.6383363471973</v>
      </c>
      <c r="R57" s="38">
        <f t="shared" si="19"/>
        <v>482</v>
      </c>
      <c r="S57" s="38">
        <v>353</v>
      </c>
      <c r="T57" s="38">
        <v>129</v>
      </c>
      <c r="U57" s="38">
        <f t="shared" si="20"/>
        <v>2494.9531549252033</v>
      </c>
      <c r="V57" s="60">
        <f t="shared" si="21"/>
        <v>2128.6860037387687</v>
      </c>
      <c r="W57" s="60">
        <f t="shared" si="22"/>
        <v>4714.9122807017548</v>
      </c>
      <c r="X57">
        <v>416</v>
      </c>
      <c r="Y57" s="35">
        <v>287</v>
      </c>
      <c r="Z57">
        <f t="shared" si="23"/>
        <v>129</v>
      </c>
      <c r="AA57" s="38">
        <f t="shared" si="24"/>
        <v>2154.4357553472473</v>
      </c>
      <c r="AB57" s="38">
        <f t="shared" si="25"/>
        <v>1733.615221987315</v>
      </c>
      <c r="AC57" s="38">
        <f t="shared" si="26"/>
        <v>4684.0958605664491</v>
      </c>
      <c r="AD57" s="38">
        <v>1848.6872766816841</v>
      </c>
      <c r="AE57">
        <v>16555</v>
      </c>
      <c r="AF57">
        <v>2754</v>
      </c>
      <c r="AG57" s="9">
        <v>16546</v>
      </c>
      <c r="AH57" s="9">
        <v>2765</v>
      </c>
      <c r="AI57">
        <v>16583</v>
      </c>
      <c r="AJ57">
        <v>2736</v>
      </c>
      <c r="AK57">
        <v>16546</v>
      </c>
      <c r="AL57">
        <v>2765</v>
      </c>
      <c r="AM57">
        <v>16719</v>
      </c>
      <c r="AN57">
        <v>2661</v>
      </c>
    </row>
    <row r="58" spans="1:40" x14ac:dyDescent="0.2">
      <c r="B58" t="s">
        <v>372</v>
      </c>
      <c r="C58" t="s">
        <v>67</v>
      </c>
      <c r="D58" t="s">
        <v>141</v>
      </c>
      <c r="E58">
        <f t="shared" si="8"/>
        <v>5</v>
      </c>
      <c r="F58">
        <v>5</v>
      </c>
      <c r="G58">
        <v>0</v>
      </c>
      <c r="H58" s="38">
        <f t="shared" si="9"/>
        <v>336.70033670033666</v>
      </c>
      <c r="I58" s="38">
        <f t="shared" si="10"/>
        <v>366.56891495601172</v>
      </c>
      <c r="J58" s="38">
        <f t="shared" si="11"/>
        <v>0</v>
      </c>
      <c r="K58">
        <f t="shared" si="12"/>
        <v>26</v>
      </c>
      <c r="L58">
        <v>26</v>
      </c>
      <c r="M58">
        <v>0</v>
      </c>
      <c r="N58" s="98">
        <f t="shared" si="27"/>
        <v>162.5</v>
      </c>
      <c r="O58" s="38">
        <f t="shared" si="13"/>
        <v>1661.3418530351437</v>
      </c>
      <c r="P58" s="38">
        <f t="shared" si="14"/>
        <v>1773.5334242837653</v>
      </c>
      <c r="Q58" s="38">
        <f t="shared" si="15"/>
        <v>0</v>
      </c>
      <c r="R58" s="38">
        <f t="shared" si="19"/>
        <v>16</v>
      </c>
      <c r="S58" s="38">
        <v>16</v>
      </c>
      <c r="T58" s="38">
        <v>0</v>
      </c>
      <c r="U58" s="38">
        <f t="shared" si="20"/>
        <v>1068.0907877169559</v>
      </c>
      <c r="V58" s="60">
        <f t="shared" si="21"/>
        <v>1155.2346570397112</v>
      </c>
      <c r="W58" s="60">
        <f t="shared" si="22"/>
        <v>0</v>
      </c>
      <c r="X58">
        <v>17</v>
      </c>
      <c r="Y58" s="35">
        <v>17</v>
      </c>
      <c r="Z58">
        <f t="shared" si="23"/>
        <v>0</v>
      </c>
      <c r="AA58" s="38">
        <f t="shared" si="24"/>
        <v>1121.3720316622691</v>
      </c>
      <c r="AB58" s="38">
        <f t="shared" si="25"/>
        <v>1205.6737588652481</v>
      </c>
      <c r="AC58" s="38">
        <f t="shared" si="26"/>
        <v>0</v>
      </c>
      <c r="AD58" s="38">
        <v>447.2843450479233</v>
      </c>
      <c r="AE58">
        <v>1410</v>
      </c>
      <c r="AF58">
        <v>106</v>
      </c>
      <c r="AG58" s="9">
        <v>1466</v>
      </c>
      <c r="AH58" s="9">
        <v>99</v>
      </c>
      <c r="AI58">
        <v>1385</v>
      </c>
      <c r="AJ58">
        <v>113</v>
      </c>
      <c r="AK58">
        <v>1466</v>
      </c>
      <c r="AL58">
        <v>99</v>
      </c>
      <c r="AM58">
        <v>1364</v>
      </c>
      <c r="AN58">
        <v>121</v>
      </c>
    </row>
    <row r="59" spans="1:40" x14ac:dyDescent="0.2">
      <c r="B59" t="s">
        <v>373</v>
      </c>
      <c r="C59" t="s">
        <v>68</v>
      </c>
      <c r="D59" t="s">
        <v>141</v>
      </c>
      <c r="E59">
        <f t="shared" si="8"/>
        <v>40</v>
      </c>
      <c r="F59">
        <v>40</v>
      </c>
      <c r="G59">
        <v>0</v>
      </c>
      <c r="H59" s="38">
        <f t="shared" si="9"/>
        <v>1370.3323055841042</v>
      </c>
      <c r="I59" s="38">
        <f t="shared" si="10"/>
        <v>1504.8908954100827</v>
      </c>
      <c r="J59" s="38">
        <f t="shared" si="11"/>
        <v>0</v>
      </c>
      <c r="K59">
        <f t="shared" si="12"/>
        <v>134</v>
      </c>
      <c r="L59">
        <v>134</v>
      </c>
      <c r="M59">
        <v>0</v>
      </c>
      <c r="N59" s="98">
        <f t="shared" si="27"/>
        <v>167.5</v>
      </c>
      <c r="O59" s="38">
        <f t="shared" si="13"/>
        <v>4380.5165086629613</v>
      </c>
      <c r="P59" s="38">
        <f t="shared" si="14"/>
        <v>4818.4106436533621</v>
      </c>
      <c r="Q59" s="38">
        <f t="shared" si="15"/>
        <v>0</v>
      </c>
      <c r="R59" s="38">
        <f t="shared" si="19"/>
        <v>80</v>
      </c>
      <c r="S59" s="38">
        <v>80</v>
      </c>
      <c r="T59" s="38">
        <v>0</v>
      </c>
      <c r="U59" s="38">
        <f t="shared" si="20"/>
        <v>2655.160969133754</v>
      </c>
      <c r="V59" s="60">
        <f t="shared" si="21"/>
        <v>2923.9766081871344</v>
      </c>
      <c r="W59" s="60">
        <f t="shared" si="22"/>
        <v>0</v>
      </c>
      <c r="X59">
        <v>84</v>
      </c>
      <c r="Y59" s="35">
        <v>84</v>
      </c>
      <c r="Z59">
        <f t="shared" si="23"/>
        <v>0</v>
      </c>
      <c r="AA59" s="38">
        <f t="shared" si="24"/>
        <v>2789.7708402524077</v>
      </c>
      <c r="AB59" s="38">
        <f t="shared" si="25"/>
        <v>3071.2979890310785</v>
      </c>
      <c r="AC59" s="38">
        <f t="shared" si="26"/>
        <v>0</v>
      </c>
      <c r="AD59" s="38">
        <v>1994.1157240928408</v>
      </c>
      <c r="AE59">
        <v>2735</v>
      </c>
      <c r="AF59">
        <v>276</v>
      </c>
      <c r="AG59" s="9">
        <v>2781</v>
      </c>
      <c r="AH59" s="9">
        <v>278</v>
      </c>
      <c r="AI59">
        <v>2736</v>
      </c>
      <c r="AJ59">
        <v>277</v>
      </c>
      <c r="AK59">
        <v>2781</v>
      </c>
      <c r="AL59">
        <v>278</v>
      </c>
      <c r="AM59">
        <v>2658</v>
      </c>
      <c r="AN59">
        <v>261</v>
      </c>
    </row>
    <row r="60" spans="1:40" x14ac:dyDescent="0.2">
      <c r="B60" t="s">
        <v>374</v>
      </c>
      <c r="C60" t="s">
        <v>69</v>
      </c>
      <c r="D60" t="s">
        <v>141</v>
      </c>
      <c r="E60">
        <f t="shared" si="8"/>
        <v>17</v>
      </c>
      <c r="F60">
        <v>15</v>
      </c>
      <c r="G60">
        <v>2</v>
      </c>
      <c r="H60" s="38">
        <f t="shared" si="9"/>
        <v>1072.5552050473186</v>
      </c>
      <c r="I60" s="38">
        <f t="shared" si="10"/>
        <v>1009.4212651413189</v>
      </c>
      <c r="J60" s="38">
        <f t="shared" si="11"/>
        <v>2020.2020202020203</v>
      </c>
      <c r="K60">
        <f t="shared" si="12"/>
        <v>76</v>
      </c>
      <c r="L60">
        <v>63</v>
      </c>
      <c r="M60">
        <v>13</v>
      </c>
      <c r="N60" s="98">
        <f t="shared" si="27"/>
        <v>80</v>
      </c>
      <c r="O60" s="38">
        <f t="shared" si="13"/>
        <v>4325.5549231644845</v>
      </c>
      <c r="P60" s="38">
        <f t="shared" si="14"/>
        <v>3774.7153984421811</v>
      </c>
      <c r="Q60" s="38">
        <f t="shared" si="15"/>
        <v>14772.727272727272</v>
      </c>
      <c r="R60" s="38">
        <f t="shared" si="19"/>
        <v>95</v>
      </c>
      <c r="S60" s="38">
        <v>87</v>
      </c>
      <c r="T60" s="38">
        <v>8</v>
      </c>
      <c r="U60" s="38">
        <f t="shared" si="20"/>
        <v>5681.818181818182</v>
      </c>
      <c r="V60" s="60">
        <f t="shared" si="21"/>
        <v>5502.8462998102468</v>
      </c>
      <c r="W60" s="60">
        <f t="shared" si="22"/>
        <v>8791.2087912087918</v>
      </c>
      <c r="X60">
        <v>39</v>
      </c>
      <c r="Y60" s="35">
        <v>39</v>
      </c>
      <c r="Z60">
        <f t="shared" si="23"/>
        <v>0</v>
      </c>
      <c r="AA60" s="38">
        <f t="shared" si="24"/>
        <v>2238.8059701492539</v>
      </c>
      <c r="AB60" s="38">
        <f t="shared" si="25"/>
        <v>2380.9523809523807</v>
      </c>
      <c r="AC60" s="38">
        <f t="shared" si="26"/>
        <v>0</v>
      </c>
      <c r="AD60" s="38">
        <v>3984.0637450199201</v>
      </c>
      <c r="AE60">
        <v>1638</v>
      </c>
      <c r="AF60">
        <v>104</v>
      </c>
      <c r="AG60" s="9">
        <v>1669</v>
      </c>
      <c r="AH60" s="9">
        <v>88</v>
      </c>
      <c r="AI60">
        <v>1581</v>
      </c>
      <c r="AJ60">
        <v>91</v>
      </c>
      <c r="AK60">
        <v>1669</v>
      </c>
      <c r="AL60">
        <v>88</v>
      </c>
      <c r="AM60">
        <v>1486</v>
      </c>
      <c r="AN60">
        <v>99</v>
      </c>
    </row>
    <row r="61" spans="1:40" x14ac:dyDescent="0.2">
      <c r="B61" t="s">
        <v>375</v>
      </c>
      <c r="C61" t="s">
        <v>70</v>
      </c>
      <c r="D61" t="s">
        <v>141</v>
      </c>
      <c r="E61">
        <f t="shared" si="8"/>
        <v>12</v>
      </c>
      <c r="F61">
        <v>12</v>
      </c>
      <c r="G61">
        <v>0</v>
      </c>
      <c r="H61" s="38">
        <f t="shared" si="9"/>
        <v>1387.2832369942196</v>
      </c>
      <c r="I61" s="38">
        <f t="shared" si="10"/>
        <v>1564.537157757497</v>
      </c>
      <c r="J61" s="38">
        <f t="shared" si="11"/>
        <v>0</v>
      </c>
      <c r="K61">
        <f t="shared" si="12"/>
        <v>54</v>
      </c>
      <c r="L61">
        <v>54</v>
      </c>
      <c r="M61">
        <v>0</v>
      </c>
      <c r="N61" s="98">
        <f t="shared" si="27"/>
        <v>415.38461538461536</v>
      </c>
      <c r="O61" s="38">
        <f t="shared" si="13"/>
        <v>5630.8654848800834</v>
      </c>
      <c r="P61" s="38">
        <f t="shared" si="14"/>
        <v>6323.1850117096019</v>
      </c>
      <c r="Q61" s="38">
        <f t="shared" si="15"/>
        <v>0</v>
      </c>
      <c r="R61" s="38">
        <f t="shared" si="19"/>
        <v>13</v>
      </c>
      <c r="S61" s="38">
        <v>13</v>
      </c>
      <c r="T61" s="38">
        <v>0</v>
      </c>
      <c r="U61" s="38">
        <f t="shared" si="20"/>
        <v>1438.0530973451328</v>
      </c>
      <c r="V61" s="60">
        <f t="shared" si="21"/>
        <v>1629.0726817042607</v>
      </c>
      <c r="W61" s="60">
        <f t="shared" si="22"/>
        <v>0</v>
      </c>
      <c r="X61">
        <v>13</v>
      </c>
      <c r="Y61" s="35">
        <v>13</v>
      </c>
      <c r="Z61">
        <f t="shared" si="23"/>
        <v>0</v>
      </c>
      <c r="AA61" s="38">
        <f t="shared" si="24"/>
        <v>1387.4066168623265</v>
      </c>
      <c r="AB61" s="38">
        <f t="shared" si="25"/>
        <v>1562.5</v>
      </c>
      <c r="AC61" s="38">
        <f t="shared" si="26"/>
        <v>0</v>
      </c>
      <c r="AD61" s="38">
        <v>2711.1574556830033</v>
      </c>
      <c r="AE61">
        <v>832</v>
      </c>
      <c r="AF61">
        <v>105</v>
      </c>
      <c r="AG61" s="9">
        <v>854</v>
      </c>
      <c r="AH61" s="9">
        <v>105</v>
      </c>
      <c r="AI61">
        <v>798</v>
      </c>
      <c r="AJ61">
        <v>106</v>
      </c>
      <c r="AK61">
        <v>854</v>
      </c>
      <c r="AL61">
        <v>105</v>
      </c>
      <c r="AM61">
        <v>767</v>
      </c>
      <c r="AN61">
        <v>98</v>
      </c>
    </row>
    <row r="62" spans="1:40" x14ac:dyDescent="0.2">
      <c r="B62" t="s">
        <v>376</v>
      </c>
      <c r="C62" t="s">
        <v>295</v>
      </c>
      <c r="D62" t="s">
        <v>141</v>
      </c>
      <c r="E62">
        <f t="shared" si="8"/>
        <v>0</v>
      </c>
      <c r="F62">
        <v>0</v>
      </c>
      <c r="G62">
        <v>0</v>
      </c>
      <c r="H62" s="38">
        <f t="shared" si="9"/>
        <v>0</v>
      </c>
      <c r="I62" s="38">
        <f t="shared" si="10"/>
        <v>0</v>
      </c>
      <c r="J62" s="38">
        <f t="shared" si="11"/>
        <v>0</v>
      </c>
      <c r="K62">
        <f t="shared" si="12"/>
        <v>16</v>
      </c>
      <c r="L62">
        <v>16</v>
      </c>
      <c r="M62">
        <v>0</v>
      </c>
      <c r="N62" s="98">
        <f t="shared" si="27"/>
        <v>177.77777777777777</v>
      </c>
      <c r="O62" s="38">
        <f t="shared" si="13"/>
        <v>1864.8018648018649</v>
      </c>
      <c r="P62" s="38">
        <f t="shared" si="14"/>
        <v>1985.1116625310174</v>
      </c>
      <c r="Q62" s="38">
        <f t="shared" si="15"/>
        <v>0</v>
      </c>
      <c r="R62" s="38">
        <f t="shared" si="19"/>
        <v>9</v>
      </c>
      <c r="S62" s="38">
        <v>9</v>
      </c>
      <c r="T62" s="38">
        <v>0</v>
      </c>
      <c r="U62" s="38">
        <f t="shared" si="20"/>
        <v>1125</v>
      </c>
      <c r="V62" s="60">
        <f t="shared" si="21"/>
        <v>1203.2085561497327</v>
      </c>
      <c r="W62" s="60">
        <f t="shared" si="22"/>
        <v>0</v>
      </c>
      <c r="X62">
        <v>1</v>
      </c>
      <c r="Y62" s="35">
        <v>1</v>
      </c>
      <c r="Z62">
        <f t="shared" si="23"/>
        <v>0</v>
      </c>
      <c r="AA62" s="38">
        <f t="shared" si="24"/>
        <v>121.06537530266344</v>
      </c>
      <c r="AB62" s="38">
        <f t="shared" si="25"/>
        <v>129.70168612191958</v>
      </c>
      <c r="AC62" s="38">
        <f t="shared" si="26"/>
        <v>0</v>
      </c>
      <c r="AD62" s="38">
        <v>932.40093240093245</v>
      </c>
      <c r="AE62">
        <v>771</v>
      </c>
      <c r="AF62">
        <v>55</v>
      </c>
      <c r="AG62" s="9">
        <v>806</v>
      </c>
      <c r="AH62" s="9">
        <v>52</v>
      </c>
      <c r="AI62">
        <v>748</v>
      </c>
      <c r="AJ62">
        <v>52</v>
      </c>
      <c r="AK62">
        <v>806</v>
      </c>
      <c r="AL62">
        <v>52</v>
      </c>
      <c r="AM62">
        <v>704</v>
      </c>
      <c r="AN62">
        <v>42</v>
      </c>
    </row>
    <row r="63" spans="1:40" x14ac:dyDescent="0.2">
      <c r="B63" t="s">
        <v>377</v>
      </c>
      <c r="C63" t="s">
        <v>71</v>
      </c>
      <c r="D63" t="s">
        <v>141</v>
      </c>
      <c r="E63">
        <f t="shared" si="8"/>
        <v>58</v>
      </c>
      <c r="F63">
        <v>51</v>
      </c>
      <c r="G63">
        <v>7</v>
      </c>
      <c r="H63" s="38">
        <f t="shared" si="9"/>
        <v>1039.7992111868052</v>
      </c>
      <c r="I63" s="38">
        <f t="shared" si="10"/>
        <v>1041.8794688457608</v>
      </c>
      <c r="J63" s="38">
        <f t="shared" si="11"/>
        <v>1024.8901903367496</v>
      </c>
      <c r="K63">
        <f t="shared" si="12"/>
        <v>110</v>
      </c>
      <c r="L63">
        <v>106</v>
      </c>
      <c r="M63">
        <v>4</v>
      </c>
      <c r="N63" s="98">
        <f>K63*100/R63</f>
        <v>85.9375</v>
      </c>
      <c r="O63" s="38">
        <f t="shared" si="13"/>
        <v>1929.4860550780566</v>
      </c>
      <c r="P63" s="38">
        <f t="shared" si="14"/>
        <v>2100.2575787596593</v>
      </c>
      <c r="Q63" s="38">
        <f t="shared" si="15"/>
        <v>611.62079510703359</v>
      </c>
      <c r="R63" s="38">
        <f t="shared" si="19"/>
        <v>128</v>
      </c>
      <c r="S63" s="38">
        <v>124</v>
      </c>
      <c r="T63" s="38">
        <v>4</v>
      </c>
      <c r="U63" s="38">
        <f t="shared" si="20"/>
        <v>2275.5555555555557</v>
      </c>
      <c r="V63" s="60">
        <f t="shared" si="21"/>
        <v>2508.0906148867316</v>
      </c>
      <c r="W63" s="60">
        <f t="shared" si="22"/>
        <v>587.37151248164469</v>
      </c>
      <c r="X63">
        <v>91</v>
      </c>
      <c r="Y63" s="35">
        <v>84</v>
      </c>
      <c r="Z63">
        <f t="shared" si="23"/>
        <v>7</v>
      </c>
      <c r="AA63" s="38">
        <f t="shared" si="24"/>
        <v>1604.9382716049383</v>
      </c>
      <c r="AB63" s="38">
        <f t="shared" si="25"/>
        <v>1684.379386404652</v>
      </c>
      <c r="AC63" s="38">
        <f t="shared" si="26"/>
        <v>1024.8901903367496</v>
      </c>
      <c r="AD63" s="38">
        <v>1578.6704087002281</v>
      </c>
      <c r="AE63">
        <v>4987</v>
      </c>
      <c r="AF63">
        <v>683</v>
      </c>
      <c r="AG63" s="9">
        <v>5047</v>
      </c>
      <c r="AH63" s="9">
        <v>654</v>
      </c>
      <c r="AI63">
        <v>4944</v>
      </c>
      <c r="AJ63">
        <v>681</v>
      </c>
      <c r="AK63">
        <v>5047</v>
      </c>
      <c r="AL63">
        <v>654</v>
      </c>
      <c r="AM63">
        <v>4895</v>
      </c>
      <c r="AN63">
        <v>683</v>
      </c>
    </row>
    <row r="64" spans="1:40" x14ac:dyDescent="0.2">
      <c r="B64" t="s">
        <v>378</v>
      </c>
      <c r="C64" t="s">
        <v>72</v>
      </c>
      <c r="D64" t="s">
        <v>141</v>
      </c>
      <c r="E64">
        <f t="shared" si="8"/>
        <v>7</v>
      </c>
      <c r="F64">
        <v>7</v>
      </c>
      <c r="G64">
        <v>0</v>
      </c>
      <c r="H64" s="38">
        <f t="shared" si="9"/>
        <v>617.828773168579</v>
      </c>
      <c r="I64" s="38">
        <f t="shared" si="10"/>
        <v>693.06930693069307</v>
      </c>
      <c r="J64" s="38">
        <f t="shared" si="11"/>
        <v>0</v>
      </c>
      <c r="K64">
        <f t="shared" si="12"/>
        <v>9</v>
      </c>
      <c r="L64">
        <v>9</v>
      </c>
      <c r="M64">
        <v>0</v>
      </c>
      <c r="N64" s="98">
        <f>K64*100/R64</f>
        <v>47.368421052631582</v>
      </c>
      <c r="O64" s="38">
        <f t="shared" si="13"/>
        <v>802.13903743315507</v>
      </c>
      <c r="P64" s="38">
        <f t="shared" si="14"/>
        <v>893.74379344587885</v>
      </c>
      <c r="Q64" s="38">
        <f t="shared" si="15"/>
        <v>0</v>
      </c>
      <c r="R64" s="38">
        <f t="shared" si="19"/>
        <v>19</v>
      </c>
      <c r="S64" s="38">
        <v>19</v>
      </c>
      <c r="T64" s="38">
        <v>0</v>
      </c>
      <c r="U64" s="38">
        <f t="shared" si="20"/>
        <v>1690.3914590747331</v>
      </c>
      <c r="V64" s="60">
        <f t="shared" si="21"/>
        <v>1890.5472636815921</v>
      </c>
      <c r="W64" s="60">
        <f t="shared" si="22"/>
        <v>0</v>
      </c>
      <c r="X64">
        <v>12</v>
      </c>
      <c r="Y64" s="35">
        <v>12</v>
      </c>
      <c r="Z64">
        <f t="shared" si="23"/>
        <v>0</v>
      </c>
      <c r="AA64" s="38">
        <f t="shared" si="24"/>
        <v>1066.6666666666667</v>
      </c>
      <c r="AB64" s="38">
        <f t="shared" si="25"/>
        <v>1194.0298507462687</v>
      </c>
      <c r="AC64" s="38">
        <f t="shared" si="26"/>
        <v>0</v>
      </c>
      <c r="AD64" s="38">
        <v>1069.5187165775401</v>
      </c>
      <c r="AE64">
        <v>1005</v>
      </c>
      <c r="AF64">
        <v>120</v>
      </c>
      <c r="AG64" s="9">
        <v>1007</v>
      </c>
      <c r="AH64" s="9">
        <v>115</v>
      </c>
      <c r="AI64">
        <v>1005</v>
      </c>
      <c r="AJ64">
        <v>119</v>
      </c>
      <c r="AK64">
        <v>1007</v>
      </c>
      <c r="AL64">
        <v>115</v>
      </c>
      <c r="AM64">
        <v>1010</v>
      </c>
      <c r="AN64">
        <v>123</v>
      </c>
    </row>
    <row r="65" spans="1:40" x14ac:dyDescent="0.2">
      <c r="B65" t="s">
        <v>379</v>
      </c>
      <c r="C65" t="s">
        <v>73</v>
      </c>
      <c r="D65" t="s">
        <v>141</v>
      </c>
      <c r="E65">
        <f t="shared" si="8"/>
        <v>99</v>
      </c>
      <c r="F65">
        <v>87</v>
      </c>
      <c r="G65">
        <v>12</v>
      </c>
      <c r="H65" s="38">
        <f t="shared" si="9"/>
        <v>2822.1208665906497</v>
      </c>
      <c r="I65" s="38">
        <f t="shared" si="10"/>
        <v>2765.4164017800381</v>
      </c>
      <c r="J65" s="38">
        <f t="shared" si="11"/>
        <v>3314.917127071823</v>
      </c>
      <c r="K65">
        <f t="shared" si="12"/>
        <v>94</v>
      </c>
      <c r="L65">
        <v>67</v>
      </c>
      <c r="M65">
        <v>27</v>
      </c>
      <c r="N65" s="98">
        <f>K65*100/R65</f>
        <v>105.61797752808988</v>
      </c>
      <c r="O65" s="38">
        <f t="shared" si="13"/>
        <v>2590.9592061742005</v>
      </c>
      <c r="P65" s="38">
        <f t="shared" si="14"/>
        <v>2040.8163265306123</v>
      </c>
      <c r="Q65" s="38">
        <f t="shared" si="15"/>
        <v>7826.086956521739</v>
      </c>
      <c r="R65" s="38">
        <f t="shared" si="19"/>
        <v>89</v>
      </c>
      <c r="S65" s="38">
        <v>80</v>
      </c>
      <c r="T65" s="38">
        <v>9</v>
      </c>
      <c r="U65" s="38">
        <f t="shared" si="20"/>
        <v>2509.1626726811392</v>
      </c>
      <c r="V65" s="60">
        <f t="shared" si="21"/>
        <v>2509.4102885821831</v>
      </c>
      <c r="W65" s="60">
        <f t="shared" si="22"/>
        <v>2506.9637883008359</v>
      </c>
      <c r="X65">
        <v>82</v>
      </c>
      <c r="Y65" s="35">
        <v>67</v>
      </c>
      <c r="Z65">
        <f t="shared" si="23"/>
        <v>15</v>
      </c>
      <c r="AA65" s="38">
        <f t="shared" si="24"/>
        <v>2280.3114571746387</v>
      </c>
      <c r="AB65" s="38">
        <f t="shared" si="25"/>
        <v>2074.3034055727553</v>
      </c>
      <c r="AC65" s="38">
        <f t="shared" si="26"/>
        <v>4098.3606557377052</v>
      </c>
      <c r="AD65" s="38">
        <v>2646.0859977949285</v>
      </c>
      <c r="AE65">
        <v>3230</v>
      </c>
      <c r="AF65">
        <v>366</v>
      </c>
      <c r="AG65" s="9">
        <v>3283</v>
      </c>
      <c r="AH65" s="9">
        <v>345</v>
      </c>
      <c r="AI65">
        <v>3188</v>
      </c>
      <c r="AJ65">
        <v>359</v>
      </c>
      <c r="AK65">
        <v>3283</v>
      </c>
      <c r="AL65">
        <v>345</v>
      </c>
      <c r="AM65">
        <v>3146</v>
      </c>
      <c r="AN65">
        <v>362</v>
      </c>
    </row>
    <row r="66" spans="1:40" x14ac:dyDescent="0.2">
      <c r="B66" t="s">
        <v>380</v>
      </c>
      <c r="C66" t="s">
        <v>74</v>
      </c>
      <c r="D66" t="s">
        <v>141</v>
      </c>
      <c r="E66">
        <f t="shared" si="8"/>
        <v>26</v>
      </c>
      <c r="F66">
        <v>15</v>
      </c>
      <c r="G66">
        <v>11</v>
      </c>
      <c r="H66" s="38">
        <f t="shared" si="9"/>
        <v>595.9202383680954</v>
      </c>
      <c r="I66" s="38">
        <f t="shared" si="10"/>
        <v>389.91421887184816</v>
      </c>
      <c r="J66" s="38">
        <f t="shared" si="11"/>
        <v>2131.7829457364342</v>
      </c>
      <c r="K66">
        <f t="shared" si="12"/>
        <v>106</v>
      </c>
      <c r="L66">
        <v>82</v>
      </c>
      <c r="M66">
        <v>24</v>
      </c>
      <c r="N66" s="98">
        <f>K66*100/R66</f>
        <v>108.16326530612245</v>
      </c>
      <c r="O66" s="38">
        <f t="shared" si="13"/>
        <v>2308.8651709867131</v>
      </c>
      <c r="P66" s="38">
        <f t="shared" si="14"/>
        <v>2001.4644862094215</v>
      </c>
      <c r="Q66" s="38">
        <f t="shared" si="15"/>
        <v>4858.2995951417006</v>
      </c>
      <c r="R66" s="38">
        <f t="shared" ref="R66:R97" si="28">S66+T66</f>
        <v>98</v>
      </c>
      <c r="S66" s="38">
        <v>79</v>
      </c>
      <c r="T66" s="38">
        <v>19</v>
      </c>
      <c r="U66" s="38">
        <f t="shared" ref="U66:U97" si="29">R66*100000/(AI66+AJ66)</f>
        <v>2210.1939557961209</v>
      </c>
      <c r="V66" s="60">
        <f t="shared" ref="V66:V97" si="30">S66*100000/AI66</f>
        <v>2009.6667514627322</v>
      </c>
      <c r="W66" s="60">
        <f t="shared" ref="W66:W97" si="31">T66*100000/AJ66</f>
        <v>3777.3359840954276</v>
      </c>
      <c r="X66">
        <v>73</v>
      </c>
      <c r="Y66" s="35">
        <v>52</v>
      </c>
      <c r="Z66">
        <f t="shared" ref="Z66:Z97" si="32">X66-Y66</f>
        <v>21</v>
      </c>
      <c r="AA66" s="38">
        <f t="shared" ref="AA66:AA97" si="33">X66*100000/(AE66+AF66)</f>
        <v>1625.4731685593408</v>
      </c>
      <c r="AB66" s="38">
        <f t="shared" ref="AB66:AB97" si="34">Y66*100000/AE66</f>
        <v>1299.0257307019735</v>
      </c>
      <c r="AC66" s="38">
        <f t="shared" ref="AC66:AC97" si="35">Z66*100000/AF66</f>
        <v>4303.2786885245905</v>
      </c>
      <c r="AD66" s="38">
        <v>1415.8135482465693</v>
      </c>
      <c r="AE66">
        <v>4003</v>
      </c>
      <c r="AF66">
        <v>488</v>
      </c>
      <c r="AG66" s="9">
        <v>4097</v>
      </c>
      <c r="AH66" s="9">
        <v>494</v>
      </c>
      <c r="AI66">
        <v>3931</v>
      </c>
      <c r="AJ66">
        <v>503</v>
      </c>
      <c r="AK66">
        <v>4097</v>
      </c>
      <c r="AL66">
        <v>494</v>
      </c>
      <c r="AM66">
        <v>3847</v>
      </c>
      <c r="AN66">
        <v>516</v>
      </c>
    </row>
    <row r="67" spans="1:40" x14ac:dyDescent="0.2">
      <c r="B67" t="s">
        <v>381</v>
      </c>
      <c r="C67" t="s">
        <v>75</v>
      </c>
      <c r="D67" t="s">
        <v>141</v>
      </c>
      <c r="E67">
        <f t="shared" ref="E67:E130" si="36">F67+G67</f>
        <v>15</v>
      </c>
      <c r="F67">
        <v>13</v>
      </c>
      <c r="G67">
        <v>2</v>
      </c>
      <c r="H67" s="38">
        <f t="shared" ref="H67:H130" si="37">(E67/(AM67+AN67))*100000</f>
        <v>505.56117290192111</v>
      </c>
      <c r="I67" s="38">
        <f t="shared" ref="I67:I130" si="38">(F67/AM67)*100000</f>
        <v>491.12202493388742</v>
      </c>
      <c r="J67" s="38">
        <f t="shared" ref="J67:J130" si="39">(G67/AN67)*100000</f>
        <v>625</v>
      </c>
      <c r="K67">
        <f t="shared" ref="K67:K130" si="40">L67+M67</f>
        <v>23</v>
      </c>
      <c r="L67">
        <v>20</v>
      </c>
      <c r="M67">
        <v>3</v>
      </c>
      <c r="N67" s="98">
        <f>K67*100/R67</f>
        <v>92</v>
      </c>
      <c r="O67" s="38">
        <f t="shared" ref="O67:O130" si="41">K67*100000/(AK67+AL67)</f>
        <v>735.76455534229046</v>
      </c>
      <c r="P67" s="38">
        <f t="shared" ref="P67:P130" si="42">L67*100000/AK67</f>
        <v>718.13285457809695</v>
      </c>
      <c r="Q67" s="38">
        <f t="shared" ref="Q67:Q130" si="43">M67*100000/AL67</f>
        <v>879.76539589442814</v>
      </c>
      <c r="R67" s="38">
        <f t="shared" si="28"/>
        <v>25</v>
      </c>
      <c r="S67" s="38">
        <v>20</v>
      </c>
      <c r="T67" s="38">
        <v>5</v>
      </c>
      <c r="U67" s="38">
        <f t="shared" si="29"/>
        <v>825.35490260812151</v>
      </c>
      <c r="V67" s="60">
        <f t="shared" si="30"/>
        <v>741.839762611276</v>
      </c>
      <c r="W67" s="60">
        <f t="shared" si="31"/>
        <v>1501.5015015015015</v>
      </c>
      <c r="X67">
        <v>17</v>
      </c>
      <c r="Y67" s="35">
        <v>14</v>
      </c>
      <c r="Z67">
        <f t="shared" si="32"/>
        <v>3</v>
      </c>
      <c r="AA67" s="38">
        <f t="shared" si="33"/>
        <v>553.38541666666663</v>
      </c>
      <c r="AB67" s="38">
        <f t="shared" si="34"/>
        <v>515.08462104488592</v>
      </c>
      <c r="AC67" s="38">
        <f t="shared" si="35"/>
        <v>847.45762711864404</v>
      </c>
      <c r="AD67" s="38">
        <v>703.77479206653868</v>
      </c>
      <c r="AE67">
        <v>2718</v>
      </c>
      <c r="AF67">
        <v>354</v>
      </c>
      <c r="AG67" s="9">
        <v>2785</v>
      </c>
      <c r="AH67" s="9">
        <v>341</v>
      </c>
      <c r="AI67">
        <v>2696</v>
      </c>
      <c r="AJ67">
        <v>333</v>
      </c>
      <c r="AK67">
        <v>2785</v>
      </c>
      <c r="AL67">
        <v>341</v>
      </c>
      <c r="AM67">
        <v>2647</v>
      </c>
      <c r="AN67">
        <v>320</v>
      </c>
    </row>
    <row r="68" spans="1:40" x14ac:dyDescent="0.2">
      <c r="B68" t="s">
        <v>382</v>
      </c>
      <c r="C68" t="s">
        <v>76</v>
      </c>
      <c r="D68" t="s">
        <v>141</v>
      </c>
      <c r="E68">
        <f t="shared" si="36"/>
        <v>7</v>
      </c>
      <c r="F68">
        <v>7</v>
      </c>
      <c r="G68">
        <v>0</v>
      </c>
      <c r="H68" s="38">
        <f t="shared" si="37"/>
        <v>770.92511013215858</v>
      </c>
      <c r="I68" s="38">
        <f t="shared" si="38"/>
        <v>840.33613445378148</v>
      </c>
      <c r="J68" s="38">
        <f t="shared" si="39"/>
        <v>0</v>
      </c>
      <c r="K68">
        <f t="shared" si="40"/>
        <v>4</v>
      </c>
      <c r="L68">
        <v>4</v>
      </c>
      <c r="M68">
        <v>0</v>
      </c>
      <c r="N68" s="98">
        <f t="shared" ref="N68:N99" si="44">K68*100/R68</f>
        <v>25</v>
      </c>
      <c r="O68" s="38">
        <f t="shared" si="41"/>
        <v>408.58018386108273</v>
      </c>
      <c r="P68" s="38">
        <f t="shared" si="42"/>
        <v>438.1161007667032</v>
      </c>
      <c r="Q68" s="38">
        <f t="shared" si="43"/>
        <v>0</v>
      </c>
      <c r="R68" s="38">
        <f t="shared" si="28"/>
        <v>16</v>
      </c>
      <c r="S68" s="38">
        <v>16</v>
      </c>
      <c r="T68" s="38">
        <v>0</v>
      </c>
      <c r="U68" s="38">
        <f t="shared" si="29"/>
        <v>1713.0620985010707</v>
      </c>
      <c r="V68" s="60">
        <f t="shared" si="30"/>
        <v>1853.9976825028969</v>
      </c>
      <c r="W68" s="60">
        <f t="shared" si="31"/>
        <v>0</v>
      </c>
      <c r="X68">
        <v>14</v>
      </c>
      <c r="Y68" s="35">
        <v>14</v>
      </c>
      <c r="Z68">
        <f t="shared" si="32"/>
        <v>0</v>
      </c>
      <c r="AA68" s="38">
        <f t="shared" si="33"/>
        <v>1452.2821576763486</v>
      </c>
      <c r="AB68" s="38">
        <f t="shared" si="34"/>
        <v>1573.0337078651685</v>
      </c>
      <c r="AC68" s="38">
        <f t="shared" si="35"/>
        <v>0</v>
      </c>
      <c r="AD68" s="38">
        <v>612.87027579162407</v>
      </c>
      <c r="AE68">
        <v>890</v>
      </c>
      <c r="AF68">
        <v>74</v>
      </c>
      <c r="AG68" s="9">
        <v>913</v>
      </c>
      <c r="AH68" s="9">
        <v>66</v>
      </c>
      <c r="AI68">
        <v>863</v>
      </c>
      <c r="AJ68">
        <v>71</v>
      </c>
      <c r="AK68">
        <v>913</v>
      </c>
      <c r="AL68">
        <v>66</v>
      </c>
      <c r="AM68">
        <v>833</v>
      </c>
      <c r="AN68">
        <v>75</v>
      </c>
    </row>
    <row r="69" spans="1:40" x14ac:dyDescent="0.2">
      <c r="B69" t="s">
        <v>383</v>
      </c>
      <c r="C69" t="s">
        <v>77</v>
      </c>
      <c r="D69" t="s">
        <v>141</v>
      </c>
      <c r="E69">
        <f t="shared" si="36"/>
        <v>15</v>
      </c>
      <c r="F69">
        <v>15</v>
      </c>
      <c r="G69">
        <v>0</v>
      </c>
      <c r="H69" s="38">
        <f t="shared" si="37"/>
        <v>660.79295154185024</v>
      </c>
      <c r="I69" s="38">
        <f t="shared" si="38"/>
        <v>768.44262295081967</v>
      </c>
      <c r="J69" s="38">
        <f t="shared" si="39"/>
        <v>0</v>
      </c>
      <c r="K69">
        <f t="shared" si="40"/>
        <v>105</v>
      </c>
      <c r="L69">
        <v>105</v>
      </c>
      <c r="M69">
        <v>0</v>
      </c>
      <c r="N69" s="98">
        <f t="shared" si="44"/>
        <v>318.18181818181819</v>
      </c>
      <c r="O69" s="38">
        <f t="shared" si="41"/>
        <v>4615.3846153846152</v>
      </c>
      <c r="P69" s="38">
        <f t="shared" si="42"/>
        <v>5308.3923154701715</v>
      </c>
      <c r="Q69" s="38">
        <f t="shared" si="43"/>
        <v>0</v>
      </c>
      <c r="R69" s="38">
        <f t="shared" si="28"/>
        <v>33</v>
      </c>
      <c r="S69" s="38">
        <v>33</v>
      </c>
      <c r="T69" s="38">
        <v>0</v>
      </c>
      <c r="U69" s="38">
        <f t="shared" si="29"/>
        <v>1461.4703277236492</v>
      </c>
      <c r="V69" s="60">
        <f t="shared" si="30"/>
        <v>1694.9152542372881</v>
      </c>
      <c r="W69" s="60">
        <f t="shared" si="31"/>
        <v>0</v>
      </c>
      <c r="X69">
        <v>30</v>
      </c>
      <c r="Y69" s="35">
        <v>30</v>
      </c>
      <c r="Z69">
        <f t="shared" si="32"/>
        <v>0</v>
      </c>
      <c r="AA69" s="38">
        <f t="shared" si="33"/>
        <v>1325.0883392226149</v>
      </c>
      <c r="AB69" s="38">
        <f t="shared" si="34"/>
        <v>1532.1756894790603</v>
      </c>
      <c r="AC69" s="38">
        <f t="shared" si="35"/>
        <v>0</v>
      </c>
      <c r="AD69" s="38">
        <v>1230.7692307692307</v>
      </c>
      <c r="AE69">
        <v>1958</v>
      </c>
      <c r="AF69">
        <v>306</v>
      </c>
      <c r="AG69" s="9">
        <v>1978</v>
      </c>
      <c r="AH69" s="9">
        <v>297</v>
      </c>
      <c r="AI69">
        <v>1947</v>
      </c>
      <c r="AJ69">
        <v>311</v>
      </c>
      <c r="AK69">
        <v>1978</v>
      </c>
      <c r="AL69">
        <v>297</v>
      </c>
      <c r="AM69">
        <v>1952</v>
      </c>
      <c r="AN69">
        <v>318</v>
      </c>
    </row>
    <row r="70" spans="1:40" x14ac:dyDescent="0.2">
      <c r="B70" t="s">
        <v>384</v>
      </c>
      <c r="C70" t="s">
        <v>78</v>
      </c>
      <c r="D70" t="s">
        <v>141</v>
      </c>
      <c r="E70">
        <f t="shared" si="36"/>
        <v>232</v>
      </c>
      <c r="F70">
        <v>209</v>
      </c>
      <c r="G70">
        <v>23</v>
      </c>
      <c r="H70" s="38">
        <f t="shared" si="37"/>
        <v>1284.9626142342843</v>
      </c>
      <c r="I70" s="38">
        <f t="shared" si="38"/>
        <v>1313.0615065653076</v>
      </c>
      <c r="J70" s="38">
        <f t="shared" si="39"/>
        <v>1075.7717492984098</v>
      </c>
      <c r="K70">
        <f t="shared" si="40"/>
        <v>454</v>
      </c>
      <c r="L70">
        <v>394</v>
      </c>
      <c r="M70">
        <v>60</v>
      </c>
      <c r="N70" s="98">
        <f t="shared" si="44"/>
        <v>91.902834008097173</v>
      </c>
      <c r="O70" s="38">
        <f t="shared" si="41"/>
        <v>2528.5435811751599</v>
      </c>
      <c r="P70" s="38">
        <f t="shared" si="42"/>
        <v>2493.8287233369201</v>
      </c>
      <c r="Q70" s="38">
        <f t="shared" si="43"/>
        <v>2782.931354359926</v>
      </c>
      <c r="R70" s="38">
        <f t="shared" si="28"/>
        <v>494</v>
      </c>
      <c r="S70" s="38">
        <v>447</v>
      </c>
      <c r="T70" s="38">
        <v>47</v>
      </c>
      <c r="U70" s="38">
        <f t="shared" si="29"/>
        <v>2723.4136391201278</v>
      </c>
      <c r="V70" s="60">
        <f t="shared" si="30"/>
        <v>2799.8747259630441</v>
      </c>
      <c r="W70" s="60">
        <f t="shared" si="31"/>
        <v>2161.9135234590617</v>
      </c>
      <c r="X70">
        <v>428</v>
      </c>
      <c r="Y70" s="35">
        <v>384</v>
      </c>
      <c r="Z70">
        <f t="shared" si="32"/>
        <v>44</v>
      </c>
      <c r="AA70" s="38">
        <f t="shared" si="33"/>
        <v>2379.3640204580834</v>
      </c>
      <c r="AB70" s="38">
        <f t="shared" si="34"/>
        <v>2423.9363716702437</v>
      </c>
      <c r="AC70" s="38">
        <f t="shared" si="35"/>
        <v>2050.3261882572228</v>
      </c>
      <c r="AD70" s="38">
        <v>2077.4157616262878</v>
      </c>
      <c r="AE70">
        <v>15842</v>
      </c>
      <c r="AF70">
        <v>2146</v>
      </c>
      <c r="AG70" s="9">
        <v>15799</v>
      </c>
      <c r="AH70" s="9">
        <v>2156</v>
      </c>
      <c r="AI70">
        <v>15965</v>
      </c>
      <c r="AJ70">
        <v>2174</v>
      </c>
      <c r="AK70">
        <v>15799</v>
      </c>
      <c r="AL70">
        <v>2156</v>
      </c>
      <c r="AM70">
        <v>15917</v>
      </c>
      <c r="AN70">
        <v>2138</v>
      </c>
    </row>
    <row r="71" spans="1:40" x14ac:dyDescent="0.2">
      <c r="B71" t="s">
        <v>385</v>
      </c>
      <c r="C71" t="s">
        <v>79</v>
      </c>
      <c r="D71" t="s">
        <v>141</v>
      </c>
      <c r="E71">
        <f t="shared" si="36"/>
        <v>93</v>
      </c>
      <c r="F71">
        <v>88</v>
      </c>
      <c r="G71">
        <v>5</v>
      </c>
      <c r="H71" s="38">
        <f t="shared" si="37"/>
        <v>1657.4585635359115</v>
      </c>
      <c r="I71" s="38">
        <f t="shared" si="38"/>
        <v>1770.6237424547282</v>
      </c>
      <c r="J71" s="38">
        <f t="shared" si="39"/>
        <v>780.03120124804991</v>
      </c>
      <c r="K71">
        <f t="shared" si="40"/>
        <v>203</v>
      </c>
      <c r="L71">
        <v>194</v>
      </c>
      <c r="M71">
        <v>9</v>
      </c>
      <c r="N71" s="98">
        <f t="shared" si="44"/>
        <v>110.92896174863388</v>
      </c>
      <c r="O71" s="38">
        <f t="shared" si="41"/>
        <v>3395.2165914032448</v>
      </c>
      <c r="P71" s="38">
        <f t="shared" si="42"/>
        <v>3675.6347101174688</v>
      </c>
      <c r="Q71" s="38">
        <f t="shared" si="43"/>
        <v>1283.8801711840229</v>
      </c>
      <c r="R71" s="38">
        <f t="shared" si="28"/>
        <v>183</v>
      </c>
      <c r="S71" s="38">
        <v>170</v>
      </c>
      <c r="T71" s="38">
        <v>13</v>
      </c>
      <c r="U71" s="38">
        <f t="shared" si="29"/>
        <v>3190.9328683522231</v>
      </c>
      <c r="V71" s="60">
        <f t="shared" si="30"/>
        <v>3349.7536945812808</v>
      </c>
      <c r="W71" s="60">
        <f t="shared" si="31"/>
        <v>1969.6969696969697</v>
      </c>
      <c r="X71">
        <v>97</v>
      </c>
      <c r="Y71" s="35">
        <v>95</v>
      </c>
      <c r="Z71">
        <f t="shared" si="32"/>
        <v>2</v>
      </c>
      <c r="AA71" s="38">
        <f t="shared" si="33"/>
        <v>1661.2433635896557</v>
      </c>
      <c r="AB71" s="38">
        <f t="shared" si="34"/>
        <v>1837.8796672470496</v>
      </c>
      <c r="AC71" s="38">
        <f t="shared" si="35"/>
        <v>298.50746268656718</v>
      </c>
      <c r="AD71" s="38">
        <v>1622.3448737247031</v>
      </c>
      <c r="AE71">
        <v>5169</v>
      </c>
      <c r="AF71">
        <v>670</v>
      </c>
      <c r="AG71" s="9">
        <v>5278</v>
      </c>
      <c r="AH71" s="9">
        <v>701</v>
      </c>
      <c r="AI71">
        <v>5075</v>
      </c>
      <c r="AJ71">
        <v>660</v>
      </c>
      <c r="AK71">
        <v>5278</v>
      </c>
      <c r="AL71">
        <v>701</v>
      </c>
      <c r="AM71">
        <v>4970</v>
      </c>
      <c r="AN71">
        <v>641</v>
      </c>
    </row>
    <row r="72" spans="1:40" ht="13.5" thickBot="1" x14ac:dyDescent="0.25">
      <c r="B72" t="s">
        <v>386</v>
      </c>
      <c r="C72" t="s">
        <v>80</v>
      </c>
      <c r="D72" t="s">
        <v>141</v>
      </c>
      <c r="E72">
        <f t="shared" si="36"/>
        <v>19</v>
      </c>
      <c r="F72">
        <v>19</v>
      </c>
      <c r="G72">
        <v>0</v>
      </c>
      <c r="H72" s="38">
        <f t="shared" si="37"/>
        <v>1749.5395948434623</v>
      </c>
      <c r="I72" s="38">
        <f t="shared" si="38"/>
        <v>1925.0253292806485</v>
      </c>
      <c r="J72" s="38">
        <f t="shared" si="39"/>
        <v>0</v>
      </c>
      <c r="K72">
        <f t="shared" si="40"/>
        <v>21</v>
      </c>
      <c r="L72">
        <v>21</v>
      </c>
      <c r="M72">
        <v>0</v>
      </c>
      <c r="N72" s="98">
        <f t="shared" si="44"/>
        <v>190.90909090909091</v>
      </c>
      <c r="O72" s="38">
        <f t="shared" si="41"/>
        <v>1728.3950617283951</v>
      </c>
      <c r="P72" s="38">
        <f t="shared" si="42"/>
        <v>1900.4524886877828</v>
      </c>
      <c r="Q72" s="38">
        <f t="shared" si="43"/>
        <v>0</v>
      </c>
      <c r="R72" s="38">
        <f t="shared" si="28"/>
        <v>11</v>
      </c>
      <c r="S72" s="38">
        <v>11</v>
      </c>
      <c r="T72" s="38">
        <v>0</v>
      </c>
      <c r="U72" s="38">
        <f t="shared" si="29"/>
        <v>995.47511312217193</v>
      </c>
      <c r="V72" s="60">
        <f t="shared" si="30"/>
        <v>1081.6125860373647</v>
      </c>
      <c r="W72" s="60">
        <f t="shared" si="31"/>
        <v>0</v>
      </c>
      <c r="X72">
        <v>12</v>
      </c>
      <c r="Y72" s="35">
        <v>12</v>
      </c>
      <c r="Z72">
        <f t="shared" si="32"/>
        <v>0</v>
      </c>
      <c r="AA72" s="38">
        <f t="shared" si="33"/>
        <v>1033.59173126615</v>
      </c>
      <c r="AB72" s="38">
        <f t="shared" si="34"/>
        <v>1131.0084825636193</v>
      </c>
      <c r="AC72" s="38">
        <f t="shared" si="35"/>
        <v>0</v>
      </c>
      <c r="AD72" s="38">
        <v>576.13168724279831</v>
      </c>
      <c r="AE72">
        <v>1061</v>
      </c>
      <c r="AF72">
        <v>100</v>
      </c>
      <c r="AG72" s="9">
        <v>1105</v>
      </c>
      <c r="AH72" s="9">
        <v>110</v>
      </c>
      <c r="AI72">
        <v>1017</v>
      </c>
      <c r="AJ72">
        <v>88</v>
      </c>
      <c r="AK72">
        <v>1105</v>
      </c>
      <c r="AL72">
        <v>110</v>
      </c>
      <c r="AM72">
        <v>987</v>
      </c>
      <c r="AN72">
        <v>99</v>
      </c>
    </row>
    <row r="73" spans="1:40" s="2" customFormat="1" ht="13.5" thickBot="1" x14ac:dyDescent="0.25">
      <c r="A73" s="2" t="s">
        <v>81</v>
      </c>
      <c r="B73" s="2" t="s">
        <v>332</v>
      </c>
      <c r="E73" s="2">
        <f>SUM(E57:E72)</f>
        <v>923</v>
      </c>
      <c r="F73" s="2">
        <v>795</v>
      </c>
      <c r="G73" s="2">
        <v>128</v>
      </c>
      <c r="H73" s="37">
        <f t="shared" si="37"/>
        <v>1273.8238176071986</v>
      </c>
      <c r="I73" s="37">
        <f t="shared" si="38"/>
        <v>1244.092516666145</v>
      </c>
      <c r="J73" s="37">
        <f t="shared" si="39"/>
        <v>1495.8513497721165</v>
      </c>
      <c r="K73" s="2">
        <f t="shared" si="40"/>
        <v>2000</v>
      </c>
      <c r="L73" s="2">
        <v>1766</v>
      </c>
      <c r="M73" s="2">
        <v>234</v>
      </c>
      <c r="N73" s="99">
        <f t="shared" si="44"/>
        <v>111.66945840312674</v>
      </c>
      <c r="O73" s="37">
        <f t="shared" si="41"/>
        <v>2699.7840172786177</v>
      </c>
      <c r="P73" s="37">
        <f t="shared" si="42"/>
        <v>2699.7278869966672</v>
      </c>
      <c r="Q73" s="37">
        <f t="shared" si="43"/>
        <v>2700.2077082852529</v>
      </c>
      <c r="R73" s="37">
        <f t="shared" si="28"/>
        <v>1791</v>
      </c>
      <c r="S73" s="37">
        <v>1557</v>
      </c>
      <c r="T73" s="37">
        <v>234</v>
      </c>
      <c r="U73" s="37">
        <f t="shared" si="29"/>
        <v>2448.8623933493764</v>
      </c>
      <c r="V73" s="61">
        <f t="shared" si="30"/>
        <v>2415.376500884242</v>
      </c>
      <c r="W73" s="61">
        <f t="shared" si="31"/>
        <v>2697.7173161171318</v>
      </c>
      <c r="X73" s="2">
        <v>1426</v>
      </c>
      <c r="Y73" s="35">
        <v>1205</v>
      </c>
      <c r="Z73">
        <f t="shared" si="32"/>
        <v>221</v>
      </c>
      <c r="AA73" s="38">
        <f t="shared" si="33"/>
        <v>1939.845737372638</v>
      </c>
      <c r="AB73" s="38">
        <f t="shared" si="34"/>
        <v>1859.4531201777668</v>
      </c>
      <c r="AC73" s="38">
        <f t="shared" si="35"/>
        <v>2538.1876650970485</v>
      </c>
      <c r="AD73" s="37">
        <v>1788.6069114470843</v>
      </c>
      <c r="AE73">
        <v>64804</v>
      </c>
      <c r="AF73">
        <v>8707</v>
      </c>
      <c r="AG73" s="9">
        <v>65414</v>
      </c>
      <c r="AH73" s="9">
        <v>8666</v>
      </c>
      <c r="AI73" s="2">
        <v>64462</v>
      </c>
      <c r="AJ73" s="2">
        <v>8674</v>
      </c>
      <c r="AK73" s="2">
        <v>65414</v>
      </c>
      <c r="AL73" s="2">
        <v>8666</v>
      </c>
      <c r="AM73" s="2">
        <v>63902</v>
      </c>
      <c r="AN73" s="2">
        <v>8557</v>
      </c>
    </row>
    <row r="74" spans="1:40" x14ac:dyDescent="0.2">
      <c r="A74" t="s">
        <v>9</v>
      </c>
      <c r="B74" t="s">
        <v>387</v>
      </c>
      <c r="C74" t="s">
        <v>82</v>
      </c>
      <c r="D74" t="s">
        <v>141</v>
      </c>
      <c r="E74">
        <f t="shared" si="36"/>
        <v>497</v>
      </c>
      <c r="F74">
        <v>476</v>
      </c>
      <c r="G74">
        <v>21</v>
      </c>
      <c r="H74" s="38">
        <f t="shared" si="37"/>
        <v>2645.4463192633207</v>
      </c>
      <c r="I74" s="38">
        <f t="shared" si="38"/>
        <v>2891.1564625850342</v>
      </c>
      <c r="J74" s="38">
        <f t="shared" si="39"/>
        <v>904.00344382264313</v>
      </c>
      <c r="K74">
        <f t="shared" si="40"/>
        <v>991</v>
      </c>
      <c r="L74">
        <v>950</v>
      </c>
      <c r="M74">
        <v>41</v>
      </c>
      <c r="N74" s="98">
        <f t="shared" si="44"/>
        <v>171.15716753022451</v>
      </c>
      <c r="O74" s="38">
        <f t="shared" si="41"/>
        <v>5090.9277714990239</v>
      </c>
      <c r="P74" s="38">
        <f t="shared" si="42"/>
        <v>5708.7915389700138</v>
      </c>
      <c r="Q74" s="38">
        <f t="shared" si="43"/>
        <v>1451.3274336283187</v>
      </c>
      <c r="R74" s="38">
        <f t="shared" si="28"/>
        <v>579</v>
      </c>
      <c r="S74" s="38">
        <v>548</v>
      </c>
      <c r="T74" s="38">
        <v>31</v>
      </c>
      <c r="U74" s="38">
        <f t="shared" si="29"/>
        <v>3013.2708821233409</v>
      </c>
      <c r="V74" s="60">
        <f t="shared" si="30"/>
        <v>3292.0821819055627</v>
      </c>
      <c r="W74" s="60">
        <f t="shared" si="31"/>
        <v>1206.6952121448035</v>
      </c>
      <c r="X74">
        <v>718</v>
      </c>
      <c r="Y74" s="35">
        <v>696</v>
      </c>
      <c r="Z74">
        <f t="shared" si="32"/>
        <v>22</v>
      </c>
      <c r="AA74" s="38">
        <f t="shared" si="33"/>
        <v>3714.0492447755018</v>
      </c>
      <c r="AB74" s="38">
        <f t="shared" si="34"/>
        <v>4176.1670466818669</v>
      </c>
      <c r="AC74" s="38">
        <f t="shared" si="35"/>
        <v>825.20630157539381</v>
      </c>
      <c r="AD74" s="38">
        <v>4433.3710058563647</v>
      </c>
      <c r="AE74">
        <v>16666</v>
      </c>
      <c r="AF74">
        <v>2666</v>
      </c>
      <c r="AG74" s="9">
        <v>16641</v>
      </c>
      <c r="AH74" s="9">
        <v>2825</v>
      </c>
      <c r="AI74">
        <v>16646</v>
      </c>
      <c r="AJ74">
        <v>2569</v>
      </c>
      <c r="AK74">
        <v>16641</v>
      </c>
      <c r="AL74">
        <v>2825</v>
      </c>
      <c r="AM74">
        <v>16464</v>
      </c>
      <c r="AN74">
        <v>2323</v>
      </c>
    </row>
    <row r="75" spans="1:40" x14ac:dyDescent="0.2">
      <c r="B75" t="s">
        <v>388</v>
      </c>
      <c r="C75" t="s">
        <v>83</v>
      </c>
      <c r="D75" t="s">
        <v>141</v>
      </c>
      <c r="E75">
        <f t="shared" si="36"/>
        <v>404</v>
      </c>
      <c r="F75">
        <v>360</v>
      </c>
      <c r="G75">
        <v>44</v>
      </c>
      <c r="H75" s="38">
        <f t="shared" si="37"/>
        <v>2596.4010282776349</v>
      </c>
      <c r="I75" s="38">
        <f t="shared" si="38"/>
        <v>2705.9530968129889</v>
      </c>
      <c r="J75" s="38">
        <f t="shared" si="39"/>
        <v>1950.3546099290782</v>
      </c>
      <c r="K75">
        <f t="shared" si="40"/>
        <v>895</v>
      </c>
      <c r="L75">
        <v>816</v>
      </c>
      <c r="M75">
        <v>79</v>
      </c>
      <c r="N75" s="98">
        <f t="shared" si="44"/>
        <v>149.91624790619767</v>
      </c>
      <c r="O75" s="38">
        <f t="shared" si="41"/>
        <v>5782.0272627430713</v>
      </c>
      <c r="P75" s="38">
        <f t="shared" si="42"/>
        <v>6290.4717853839038</v>
      </c>
      <c r="Q75" s="38">
        <f t="shared" si="43"/>
        <v>3151.176705225369</v>
      </c>
      <c r="R75" s="38">
        <f t="shared" si="28"/>
        <v>597</v>
      </c>
      <c r="S75" s="38">
        <v>555</v>
      </c>
      <c r="T75" s="38">
        <v>42</v>
      </c>
      <c r="U75" s="38">
        <f t="shared" si="29"/>
        <v>3847.1452506766336</v>
      </c>
      <c r="V75" s="60">
        <f t="shared" si="30"/>
        <v>4208.6903768863276</v>
      </c>
      <c r="W75" s="60">
        <f t="shared" si="31"/>
        <v>1801.8018018018017</v>
      </c>
      <c r="X75">
        <v>611</v>
      </c>
      <c r="Y75" s="35">
        <v>556</v>
      </c>
      <c r="Z75">
        <f t="shared" si="32"/>
        <v>55</v>
      </c>
      <c r="AA75" s="38">
        <f t="shared" si="33"/>
        <v>3942.9530201342282</v>
      </c>
      <c r="AB75" s="38">
        <f t="shared" si="34"/>
        <v>4262.496166819994</v>
      </c>
      <c r="AC75" s="38">
        <f t="shared" si="35"/>
        <v>2243.0668841761826</v>
      </c>
      <c r="AD75" s="38">
        <v>4515.7955940306219</v>
      </c>
      <c r="AE75">
        <v>13044</v>
      </c>
      <c r="AF75">
        <v>2452</v>
      </c>
      <c r="AG75" s="9">
        <v>12972</v>
      </c>
      <c r="AH75" s="9">
        <v>2507</v>
      </c>
      <c r="AI75">
        <v>13187</v>
      </c>
      <c r="AJ75">
        <v>2331</v>
      </c>
      <c r="AK75">
        <v>12972</v>
      </c>
      <c r="AL75">
        <v>2507</v>
      </c>
      <c r="AM75">
        <v>13304</v>
      </c>
      <c r="AN75">
        <v>2256</v>
      </c>
    </row>
    <row r="76" spans="1:40" x14ac:dyDescent="0.2">
      <c r="B76" t="s">
        <v>389</v>
      </c>
      <c r="C76" t="s">
        <v>84</v>
      </c>
      <c r="D76" t="s">
        <v>141</v>
      </c>
      <c r="E76">
        <f t="shared" si="36"/>
        <v>445</v>
      </c>
      <c r="F76">
        <v>411</v>
      </c>
      <c r="G76">
        <v>34</v>
      </c>
      <c r="H76" s="38">
        <f t="shared" si="37"/>
        <v>2941.5653093601268</v>
      </c>
      <c r="I76" s="38">
        <f t="shared" si="38"/>
        <v>3061.2244897959181</v>
      </c>
      <c r="J76" s="38">
        <f t="shared" si="39"/>
        <v>1997.64982373678</v>
      </c>
      <c r="K76">
        <f t="shared" si="40"/>
        <v>782</v>
      </c>
      <c r="L76">
        <v>721</v>
      </c>
      <c r="M76">
        <v>61</v>
      </c>
      <c r="N76" s="98">
        <f t="shared" si="44"/>
        <v>159.91820040899796</v>
      </c>
      <c r="O76" s="38">
        <f t="shared" si="41"/>
        <v>5053.9649712402252</v>
      </c>
      <c r="P76" s="38">
        <f t="shared" si="42"/>
        <v>5319.8553825721247</v>
      </c>
      <c r="Q76" s="38">
        <f t="shared" si="43"/>
        <v>3177.0833333333335</v>
      </c>
      <c r="R76" s="38">
        <f t="shared" si="28"/>
        <v>489</v>
      </c>
      <c r="S76" s="38">
        <v>431</v>
      </c>
      <c r="T76" s="38">
        <v>58</v>
      </c>
      <c r="U76" s="38">
        <f t="shared" si="29"/>
        <v>3160.9566903684549</v>
      </c>
      <c r="V76" s="60">
        <f t="shared" si="30"/>
        <v>3156.8153519373031</v>
      </c>
      <c r="W76" s="60">
        <f t="shared" si="31"/>
        <v>3192.0748486516236</v>
      </c>
      <c r="X76">
        <v>602</v>
      </c>
      <c r="Y76" s="35">
        <v>562</v>
      </c>
      <c r="Z76">
        <f t="shared" si="32"/>
        <v>40</v>
      </c>
      <c r="AA76" s="38">
        <f t="shared" si="33"/>
        <v>3879.8659448311419</v>
      </c>
      <c r="AB76" s="38">
        <f t="shared" si="34"/>
        <v>4117.2161172161168</v>
      </c>
      <c r="AC76" s="38">
        <f t="shared" si="35"/>
        <v>2143.6227224008576</v>
      </c>
      <c r="AD76" s="38">
        <v>4414.1407613261808</v>
      </c>
      <c r="AE76">
        <v>13650</v>
      </c>
      <c r="AF76">
        <v>1866</v>
      </c>
      <c r="AG76" s="9">
        <v>13553</v>
      </c>
      <c r="AH76" s="9">
        <v>1920</v>
      </c>
      <c r="AI76">
        <v>13653</v>
      </c>
      <c r="AJ76">
        <v>1817</v>
      </c>
      <c r="AK76">
        <v>13553</v>
      </c>
      <c r="AL76">
        <v>1920</v>
      </c>
      <c r="AM76">
        <v>13426</v>
      </c>
      <c r="AN76">
        <v>1702</v>
      </c>
    </row>
    <row r="77" spans="1:40" x14ac:dyDescent="0.2">
      <c r="B77" t="s">
        <v>390</v>
      </c>
      <c r="C77" t="s">
        <v>85</v>
      </c>
      <c r="D77" t="s">
        <v>141</v>
      </c>
      <c r="E77">
        <f t="shared" si="36"/>
        <v>514</v>
      </c>
      <c r="F77">
        <v>487</v>
      </c>
      <c r="G77">
        <v>27</v>
      </c>
      <c r="H77" s="38">
        <f t="shared" si="37"/>
        <v>2541.5348101265822</v>
      </c>
      <c r="I77" s="38">
        <f t="shared" si="38"/>
        <v>2914.5969238135135</v>
      </c>
      <c r="J77" s="38">
        <f t="shared" si="39"/>
        <v>768.13655761024188</v>
      </c>
      <c r="K77">
        <f t="shared" si="40"/>
        <v>1022</v>
      </c>
      <c r="L77">
        <v>988</v>
      </c>
      <c r="M77">
        <v>34</v>
      </c>
      <c r="N77" s="98">
        <f t="shared" si="44"/>
        <v>111.57205240174673</v>
      </c>
      <c r="O77" s="38">
        <f t="shared" si="41"/>
        <v>5104.3851763060629</v>
      </c>
      <c r="P77" s="38">
        <f t="shared" si="42"/>
        <v>5999.8785449687257</v>
      </c>
      <c r="Q77" s="38">
        <f t="shared" si="43"/>
        <v>956.39943741209561</v>
      </c>
      <c r="R77" s="38">
        <f t="shared" si="28"/>
        <v>916</v>
      </c>
      <c r="S77" s="38">
        <v>890</v>
      </c>
      <c r="T77" s="38">
        <v>26</v>
      </c>
      <c r="U77" s="38">
        <f t="shared" si="29"/>
        <v>4561.0715530548223</v>
      </c>
      <c r="V77" s="60">
        <f t="shared" si="30"/>
        <v>5388.3877217412364</v>
      </c>
      <c r="W77" s="60">
        <f t="shared" si="31"/>
        <v>729.10824453168811</v>
      </c>
      <c r="X77">
        <v>930</v>
      </c>
      <c r="Y77" s="35">
        <v>875</v>
      </c>
      <c r="Z77">
        <f t="shared" si="32"/>
        <v>55</v>
      </c>
      <c r="AA77" s="38">
        <f t="shared" si="33"/>
        <v>4628.4775792564578</v>
      </c>
      <c r="AB77" s="38">
        <f t="shared" si="34"/>
        <v>5296.2895708492224</v>
      </c>
      <c r="AC77" s="38">
        <f t="shared" si="35"/>
        <v>1539.7536394176932</v>
      </c>
      <c r="AD77" s="38">
        <v>5294.1764059534516</v>
      </c>
      <c r="AE77">
        <v>16521</v>
      </c>
      <c r="AF77">
        <v>3572</v>
      </c>
      <c r="AG77" s="9">
        <v>16467</v>
      </c>
      <c r="AH77" s="9">
        <v>3555</v>
      </c>
      <c r="AI77">
        <v>16517</v>
      </c>
      <c r="AJ77">
        <v>3566</v>
      </c>
      <c r="AK77">
        <v>16467</v>
      </c>
      <c r="AL77">
        <v>3555</v>
      </c>
      <c r="AM77">
        <v>16709</v>
      </c>
      <c r="AN77">
        <v>3515</v>
      </c>
    </row>
    <row r="78" spans="1:40" x14ac:dyDescent="0.2">
      <c r="B78" t="s">
        <v>391</v>
      </c>
      <c r="C78" t="s">
        <v>86</v>
      </c>
      <c r="D78" t="s">
        <v>141</v>
      </c>
      <c r="E78">
        <f t="shared" si="36"/>
        <v>28</v>
      </c>
      <c r="F78">
        <v>28</v>
      </c>
      <c r="G78">
        <v>0</v>
      </c>
      <c r="H78" s="38">
        <f t="shared" si="37"/>
        <v>1017.4418604651164</v>
      </c>
      <c r="I78" s="38">
        <f t="shared" si="38"/>
        <v>1133.6032388663969</v>
      </c>
      <c r="J78" s="38">
        <f t="shared" si="39"/>
        <v>0</v>
      </c>
      <c r="K78">
        <f t="shared" si="40"/>
        <v>53</v>
      </c>
      <c r="L78">
        <v>53</v>
      </c>
      <c r="M78">
        <v>0</v>
      </c>
      <c r="N78" s="98">
        <f t="shared" si="44"/>
        <v>68.831168831168824</v>
      </c>
      <c r="O78" s="38">
        <f t="shared" si="41"/>
        <v>1871.4689265536724</v>
      </c>
      <c r="P78" s="38">
        <f t="shared" si="42"/>
        <v>2025.2197172334734</v>
      </c>
      <c r="Q78" s="38">
        <f t="shared" si="43"/>
        <v>0</v>
      </c>
      <c r="R78" s="38">
        <f t="shared" si="28"/>
        <v>77</v>
      </c>
      <c r="S78" s="38">
        <v>77</v>
      </c>
      <c r="T78" s="38">
        <v>0</v>
      </c>
      <c r="U78" s="38">
        <f t="shared" si="29"/>
        <v>2743.1421446384038</v>
      </c>
      <c r="V78" s="60">
        <f t="shared" si="30"/>
        <v>3042.2757803239824</v>
      </c>
      <c r="W78" s="60">
        <f t="shared" si="31"/>
        <v>0</v>
      </c>
      <c r="X78">
        <v>66</v>
      </c>
      <c r="Y78" s="35">
        <v>66</v>
      </c>
      <c r="Z78">
        <f t="shared" si="32"/>
        <v>0</v>
      </c>
      <c r="AA78" s="38">
        <f t="shared" si="33"/>
        <v>2345.415778251599</v>
      </c>
      <c r="AB78" s="38">
        <f t="shared" si="34"/>
        <v>2566.0964230171071</v>
      </c>
      <c r="AC78" s="38">
        <f t="shared" si="35"/>
        <v>0</v>
      </c>
      <c r="AD78" s="38">
        <v>3072.0338983050847</v>
      </c>
      <c r="AE78">
        <v>2572</v>
      </c>
      <c r="AF78">
        <v>242</v>
      </c>
      <c r="AG78" s="9">
        <v>2617</v>
      </c>
      <c r="AH78" s="9">
        <v>215</v>
      </c>
      <c r="AI78">
        <v>2531</v>
      </c>
      <c r="AJ78">
        <v>276</v>
      </c>
      <c r="AK78">
        <v>2617</v>
      </c>
      <c r="AL78">
        <v>215</v>
      </c>
      <c r="AM78">
        <v>2470</v>
      </c>
      <c r="AN78">
        <v>282</v>
      </c>
    </row>
    <row r="79" spans="1:40" x14ac:dyDescent="0.2">
      <c r="B79" t="s">
        <v>392</v>
      </c>
      <c r="C79" t="s">
        <v>87</v>
      </c>
      <c r="D79" t="s">
        <v>141</v>
      </c>
      <c r="E79">
        <f t="shared" si="36"/>
        <v>899</v>
      </c>
      <c r="F79">
        <v>847</v>
      </c>
      <c r="G79">
        <v>52</v>
      </c>
      <c r="H79" s="38">
        <f t="shared" si="37"/>
        <v>2713.2250860143658</v>
      </c>
      <c r="I79" s="38">
        <f t="shared" si="38"/>
        <v>3016.3817663817663</v>
      </c>
      <c r="J79" s="38">
        <f t="shared" si="39"/>
        <v>1028.8880094974277</v>
      </c>
      <c r="K79">
        <f t="shared" si="40"/>
        <v>1358</v>
      </c>
      <c r="L79">
        <v>1281</v>
      </c>
      <c r="M79">
        <v>77</v>
      </c>
      <c r="N79" s="98">
        <f t="shared" si="44"/>
        <v>95.836273817925189</v>
      </c>
      <c r="O79" s="38">
        <f t="shared" si="41"/>
        <v>4065.98999970059</v>
      </c>
      <c r="P79" s="38">
        <f t="shared" si="42"/>
        <v>4597.1649022070696</v>
      </c>
      <c r="Q79" s="38">
        <f t="shared" si="43"/>
        <v>1391.3986266714853</v>
      </c>
      <c r="R79" s="38">
        <f t="shared" si="28"/>
        <v>1417</v>
      </c>
      <c r="S79" s="38">
        <v>1332</v>
      </c>
      <c r="T79" s="38">
        <v>85</v>
      </c>
      <c r="U79" s="38">
        <f t="shared" si="29"/>
        <v>4269.3582404338658</v>
      </c>
      <c r="V79" s="60">
        <f t="shared" si="30"/>
        <v>4776.9330081767321</v>
      </c>
      <c r="W79" s="60">
        <f t="shared" si="31"/>
        <v>1601.960045231813</v>
      </c>
      <c r="X79">
        <v>1363</v>
      </c>
      <c r="Y79" s="35">
        <v>1270</v>
      </c>
      <c r="Z79">
        <f t="shared" si="32"/>
        <v>93</v>
      </c>
      <c r="AA79" s="38">
        <f t="shared" si="33"/>
        <v>4099.6180106475776</v>
      </c>
      <c r="AB79" s="38">
        <f t="shared" si="34"/>
        <v>4566.8668416699629</v>
      </c>
      <c r="AC79" s="38">
        <f t="shared" si="35"/>
        <v>1710.1875689591761</v>
      </c>
      <c r="AD79" s="38">
        <v>4506.122937812509</v>
      </c>
      <c r="AE79">
        <v>27809</v>
      </c>
      <c r="AF79">
        <v>5438</v>
      </c>
      <c r="AG79" s="9">
        <v>27865</v>
      </c>
      <c r="AH79" s="9">
        <v>5534</v>
      </c>
      <c r="AI79">
        <v>27884</v>
      </c>
      <c r="AJ79">
        <v>5306</v>
      </c>
      <c r="AK79">
        <v>27865</v>
      </c>
      <c r="AL79">
        <v>5534</v>
      </c>
      <c r="AM79">
        <v>28080</v>
      </c>
      <c r="AN79">
        <v>5054</v>
      </c>
    </row>
    <row r="80" spans="1:40" x14ac:dyDescent="0.2">
      <c r="B80" t="s">
        <v>393</v>
      </c>
      <c r="C80" t="s">
        <v>88</v>
      </c>
      <c r="D80" t="s">
        <v>141</v>
      </c>
      <c r="E80">
        <f t="shared" si="36"/>
        <v>18</v>
      </c>
      <c r="F80">
        <v>18</v>
      </c>
      <c r="G80">
        <v>0</v>
      </c>
      <c r="H80" s="38">
        <f t="shared" si="37"/>
        <v>1293.1034482758621</v>
      </c>
      <c r="I80" s="38">
        <f t="shared" si="38"/>
        <v>1382.4884792626729</v>
      </c>
      <c r="J80" s="38">
        <f t="shared" si="39"/>
        <v>0</v>
      </c>
      <c r="K80">
        <f t="shared" si="40"/>
        <v>77</v>
      </c>
      <c r="L80">
        <v>77</v>
      </c>
      <c r="M80">
        <v>0</v>
      </c>
      <c r="N80" s="98">
        <f t="shared" si="44"/>
        <v>855.55555555555554</v>
      </c>
      <c r="O80" s="38">
        <f t="shared" si="41"/>
        <v>5248.8070892978867</v>
      </c>
      <c r="P80" s="38">
        <f t="shared" si="42"/>
        <v>5563.5838150289019</v>
      </c>
      <c r="Q80" s="38">
        <f t="shared" si="43"/>
        <v>0</v>
      </c>
      <c r="R80" s="38">
        <f t="shared" si="28"/>
        <v>9</v>
      </c>
      <c r="S80" s="38">
        <v>9</v>
      </c>
      <c r="T80" s="38">
        <v>0</v>
      </c>
      <c r="U80" s="38">
        <f t="shared" si="29"/>
        <v>656.93430656934311</v>
      </c>
      <c r="V80" s="60">
        <f t="shared" si="30"/>
        <v>698.21567106283942</v>
      </c>
      <c r="W80" s="60">
        <f t="shared" si="31"/>
        <v>0</v>
      </c>
      <c r="X80">
        <v>46</v>
      </c>
      <c r="Y80" s="35">
        <v>46</v>
      </c>
      <c r="Z80">
        <f t="shared" si="32"/>
        <v>0</v>
      </c>
      <c r="AA80" s="38">
        <f t="shared" si="33"/>
        <v>3221.2885154061623</v>
      </c>
      <c r="AB80" s="38">
        <f t="shared" si="34"/>
        <v>3422.6190476190477</v>
      </c>
      <c r="AC80" s="38">
        <f t="shared" si="35"/>
        <v>0</v>
      </c>
      <c r="AD80" s="38">
        <v>6203.1356509884117</v>
      </c>
      <c r="AE80">
        <v>1344</v>
      </c>
      <c r="AF80">
        <v>84</v>
      </c>
      <c r="AG80" s="9">
        <v>1384</v>
      </c>
      <c r="AH80" s="9">
        <v>83</v>
      </c>
      <c r="AI80">
        <v>1289</v>
      </c>
      <c r="AJ80">
        <v>81</v>
      </c>
      <c r="AK80">
        <v>1384</v>
      </c>
      <c r="AL80">
        <v>83</v>
      </c>
      <c r="AM80">
        <v>1302</v>
      </c>
      <c r="AN80">
        <v>90</v>
      </c>
    </row>
    <row r="81" spans="1:40" x14ac:dyDescent="0.2">
      <c r="B81" t="s">
        <v>394</v>
      </c>
      <c r="C81" t="s">
        <v>89</v>
      </c>
      <c r="D81" t="s">
        <v>141</v>
      </c>
      <c r="E81">
        <f t="shared" si="36"/>
        <v>517</v>
      </c>
      <c r="F81">
        <v>457</v>
      </c>
      <c r="G81">
        <v>60</v>
      </c>
      <c r="H81" s="38">
        <f t="shared" si="37"/>
        <v>3661.991783538745</v>
      </c>
      <c r="I81" s="38">
        <f t="shared" si="38"/>
        <v>4190.3539336145241</v>
      </c>
      <c r="J81" s="38">
        <f t="shared" si="39"/>
        <v>1867.9950186799499</v>
      </c>
      <c r="K81">
        <f t="shared" si="40"/>
        <v>755</v>
      </c>
      <c r="L81">
        <v>663</v>
      </c>
      <c r="M81">
        <v>92</v>
      </c>
      <c r="N81" s="98">
        <f t="shared" si="44"/>
        <v>107.70328102710414</v>
      </c>
      <c r="O81" s="38">
        <f t="shared" si="41"/>
        <v>5611.7139884049357</v>
      </c>
      <c r="P81" s="38">
        <f t="shared" si="42"/>
        <v>6441.2707665403668</v>
      </c>
      <c r="Q81" s="38">
        <f t="shared" si="43"/>
        <v>2910.4713698196774</v>
      </c>
      <c r="R81" s="38">
        <f t="shared" si="28"/>
        <v>701</v>
      </c>
      <c r="S81" s="38">
        <v>613</v>
      </c>
      <c r="T81" s="38">
        <v>88</v>
      </c>
      <c r="U81" s="38">
        <f t="shared" si="29"/>
        <v>5027.2518646012622</v>
      </c>
      <c r="V81" s="60">
        <f t="shared" si="30"/>
        <v>5747.2342021376335</v>
      </c>
      <c r="W81" s="60">
        <f t="shared" si="31"/>
        <v>2684.5637583892617</v>
      </c>
      <c r="X81">
        <v>741</v>
      </c>
      <c r="Y81" s="35">
        <v>668</v>
      </c>
      <c r="Z81">
        <f t="shared" si="32"/>
        <v>73</v>
      </c>
      <c r="AA81" s="38">
        <f t="shared" si="33"/>
        <v>5399.3004954823664</v>
      </c>
      <c r="AB81" s="38">
        <f t="shared" si="34"/>
        <v>6378.9152024446139</v>
      </c>
      <c r="AC81" s="38">
        <f t="shared" si="35"/>
        <v>2244.7724477244774</v>
      </c>
      <c r="AD81" s="38">
        <v>4905.6042812546457</v>
      </c>
      <c r="AE81">
        <v>10472</v>
      </c>
      <c r="AF81">
        <v>3252</v>
      </c>
      <c r="AG81" s="9">
        <v>10293</v>
      </c>
      <c r="AH81" s="9">
        <v>3161</v>
      </c>
      <c r="AI81">
        <v>10666</v>
      </c>
      <c r="AJ81">
        <v>3278</v>
      </c>
      <c r="AK81">
        <v>10293</v>
      </c>
      <c r="AL81">
        <v>3161</v>
      </c>
      <c r="AM81">
        <v>10906</v>
      </c>
      <c r="AN81">
        <v>3212</v>
      </c>
    </row>
    <row r="82" spans="1:40" x14ac:dyDescent="0.2">
      <c r="B82" t="s">
        <v>395</v>
      </c>
      <c r="C82" t="s">
        <v>90</v>
      </c>
      <c r="D82" t="s">
        <v>141</v>
      </c>
      <c r="E82">
        <f t="shared" si="36"/>
        <v>766</v>
      </c>
      <c r="F82">
        <v>713</v>
      </c>
      <c r="G82">
        <v>53</v>
      </c>
      <c r="H82" s="38">
        <f t="shared" si="37"/>
        <v>3249.3424959701365</v>
      </c>
      <c r="I82" s="38">
        <f t="shared" si="38"/>
        <v>3571.7863941488827</v>
      </c>
      <c r="J82" s="38">
        <f t="shared" si="39"/>
        <v>1467.3311184939091</v>
      </c>
      <c r="K82">
        <f t="shared" si="40"/>
        <v>1484</v>
      </c>
      <c r="L82">
        <v>1356</v>
      </c>
      <c r="M82">
        <v>128</v>
      </c>
      <c r="N82" s="98">
        <f t="shared" si="44"/>
        <v>116.3921568627451</v>
      </c>
      <c r="O82" s="38">
        <f t="shared" si="41"/>
        <v>6237.1285672256545</v>
      </c>
      <c r="P82" s="38">
        <f t="shared" si="42"/>
        <v>6899.3589091279127</v>
      </c>
      <c r="Q82" s="38">
        <f t="shared" si="43"/>
        <v>3092.5344286059435</v>
      </c>
      <c r="R82" s="38">
        <f t="shared" si="28"/>
        <v>1275</v>
      </c>
      <c r="S82" s="38">
        <v>1161</v>
      </c>
      <c r="T82" s="38">
        <v>114</v>
      </c>
      <c r="U82" s="38">
        <f t="shared" si="29"/>
        <v>5379.2928866762295</v>
      </c>
      <c r="V82" s="60">
        <f t="shared" si="30"/>
        <v>5851.2246749319629</v>
      </c>
      <c r="W82" s="60">
        <f t="shared" si="31"/>
        <v>2953.3678756476684</v>
      </c>
      <c r="X82">
        <v>1221</v>
      </c>
      <c r="Y82" s="35">
        <v>1110</v>
      </c>
      <c r="Z82">
        <f t="shared" si="32"/>
        <v>111</v>
      </c>
      <c r="AA82" s="38">
        <f t="shared" si="33"/>
        <v>5147.3378019476413</v>
      </c>
      <c r="AB82" s="38">
        <f t="shared" si="34"/>
        <v>5637.665701660826</v>
      </c>
      <c r="AC82" s="38">
        <f t="shared" si="35"/>
        <v>2752.9761904761904</v>
      </c>
      <c r="AD82" s="38">
        <v>4358.4247467742616</v>
      </c>
      <c r="AE82">
        <v>19689</v>
      </c>
      <c r="AF82">
        <v>4032</v>
      </c>
      <c r="AG82" s="9">
        <v>19654</v>
      </c>
      <c r="AH82" s="9">
        <v>4139</v>
      </c>
      <c r="AI82">
        <v>19842</v>
      </c>
      <c r="AJ82">
        <v>3860</v>
      </c>
      <c r="AK82">
        <v>19654</v>
      </c>
      <c r="AL82">
        <v>4139</v>
      </c>
      <c r="AM82">
        <v>19962</v>
      </c>
      <c r="AN82">
        <v>3612</v>
      </c>
    </row>
    <row r="83" spans="1:40" x14ac:dyDescent="0.2">
      <c r="B83" t="s">
        <v>396</v>
      </c>
      <c r="C83" t="s">
        <v>91</v>
      </c>
      <c r="D83" t="s">
        <v>141</v>
      </c>
      <c r="E83">
        <f t="shared" si="36"/>
        <v>591</v>
      </c>
      <c r="F83">
        <v>578</v>
      </c>
      <c r="G83">
        <v>13</v>
      </c>
      <c r="H83" s="38">
        <f t="shared" si="37"/>
        <v>2674.4501764865599</v>
      </c>
      <c r="I83" s="38">
        <f t="shared" si="38"/>
        <v>3147.6338288950606</v>
      </c>
      <c r="J83" s="38">
        <f t="shared" si="39"/>
        <v>348.05890227576975</v>
      </c>
      <c r="K83">
        <f t="shared" si="40"/>
        <v>870</v>
      </c>
      <c r="L83">
        <v>834</v>
      </c>
      <c r="M83">
        <v>36</v>
      </c>
      <c r="N83" s="98">
        <f t="shared" si="44"/>
        <v>114.92734478203434</v>
      </c>
      <c r="O83" s="38">
        <f t="shared" si="41"/>
        <v>3970.0647987587845</v>
      </c>
      <c r="P83" s="38">
        <f t="shared" si="42"/>
        <v>4673.5780330624821</v>
      </c>
      <c r="Q83" s="38">
        <f t="shared" si="43"/>
        <v>884.73826492995818</v>
      </c>
      <c r="R83" s="38">
        <f t="shared" si="28"/>
        <v>757</v>
      </c>
      <c r="S83" s="38">
        <v>718</v>
      </c>
      <c r="T83" s="38">
        <v>39</v>
      </c>
      <c r="U83" s="38">
        <f t="shared" si="29"/>
        <v>3429.2185730464325</v>
      </c>
      <c r="V83" s="60">
        <f t="shared" si="30"/>
        <v>3955.9228650137743</v>
      </c>
      <c r="W83" s="60">
        <f t="shared" si="31"/>
        <v>993.6305732484077</v>
      </c>
      <c r="X83">
        <v>845</v>
      </c>
      <c r="Y83" s="35">
        <v>753</v>
      </c>
      <c r="Z83">
        <f t="shared" si="32"/>
        <v>92</v>
      </c>
      <c r="AA83" s="38">
        <f t="shared" si="33"/>
        <v>3827.3394329196485</v>
      </c>
      <c r="AB83" s="38">
        <f t="shared" si="34"/>
        <v>4176.604359642798</v>
      </c>
      <c r="AC83" s="38">
        <f t="shared" si="35"/>
        <v>2272.1659669054088</v>
      </c>
      <c r="AD83" s="38">
        <v>3536.5519759058138</v>
      </c>
      <c r="AE83">
        <v>18029</v>
      </c>
      <c r="AF83">
        <v>4049</v>
      </c>
      <c r="AG83" s="9">
        <v>17845</v>
      </c>
      <c r="AH83" s="9">
        <v>4069</v>
      </c>
      <c r="AI83">
        <v>18150</v>
      </c>
      <c r="AJ83">
        <v>3925</v>
      </c>
      <c r="AK83">
        <v>17845</v>
      </c>
      <c r="AL83">
        <v>4069</v>
      </c>
      <c r="AM83">
        <v>18363</v>
      </c>
      <c r="AN83">
        <v>3735</v>
      </c>
    </row>
    <row r="84" spans="1:40" x14ac:dyDescent="0.2">
      <c r="B84" t="s">
        <v>397</v>
      </c>
      <c r="C84" t="s">
        <v>92</v>
      </c>
      <c r="D84" t="s">
        <v>141</v>
      </c>
      <c r="E84">
        <f t="shared" si="36"/>
        <v>89</v>
      </c>
      <c r="F84">
        <v>73</v>
      </c>
      <c r="G84">
        <v>16</v>
      </c>
      <c r="H84" s="38">
        <f t="shared" si="37"/>
        <v>2035.2160987880175</v>
      </c>
      <c r="I84" s="38">
        <f t="shared" si="38"/>
        <v>1867.0076726342713</v>
      </c>
      <c r="J84" s="38">
        <f t="shared" si="39"/>
        <v>3455.7235421166311</v>
      </c>
      <c r="K84">
        <f t="shared" si="40"/>
        <v>116</v>
      </c>
      <c r="L84">
        <v>93</v>
      </c>
      <c r="M84">
        <v>23</v>
      </c>
      <c r="N84" s="98">
        <f t="shared" si="44"/>
        <v>134.88372093023256</v>
      </c>
      <c r="O84" s="38">
        <f t="shared" si="41"/>
        <v>2545.5343427693656</v>
      </c>
      <c r="P84" s="38">
        <f t="shared" si="42"/>
        <v>2299.7032640949556</v>
      </c>
      <c r="Q84" s="38">
        <f t="shared" si="43"/>
        <v>4483.430799220273</v>
      </c>
      <c r="R84" s="38">
        <f t="shared" si="28"/>
        <v>86</v>
      </c>
      <c r="S84" s="38">
        <v>67</v>
      </c>
      <c r="T84" s="38">
        <v>19</v>
      </c>
      <c r="U84" s="38">
        <f t="shared" si="29"/>
        <v>1945.2612531101561</v>
      </c>
      <c r="V84" s="60">
        <f t="shared" si="30"/>
        <v>1696.6320587490504</v>
      </c>
      <c r="W84" s="60">
        <f t="shared" si="31"/>
        <v>4025.4237288135591</v>
      </c>
      <c r="X84">
        <v>109</v>
      </c>
      <c r="Y84" s="35">
        <v>107</v>
      </c>
      <c r="Z84">
        <f t="shared" si="32"/>
        <v>2</v>
      </c>
      <c r="AA84" s="38">
        <f t="shared" si="33"/>
        <v>2437.3881932021468</v>
      </c>
      <c r="AB84" s="38">
        <f t="shared" si="34"/>
        <v>2686.4172734120011</v>
      </c>
      <c r="AC84" s="38">
        <f t="shared" si="35"/>
        <v>408.99795501022493</v>
      </c>
      <c r="AD84" s="38">
        <v>3072.1966205837175</v>
      </c>
      <c r="AE84">
        <v>3983</v>
      </c>
      <c r="AF84">
        <v>489</v>
      </c>
      <c r="AG84" s="9">
        <v>4044</v>
      </c>
      <c r="AH84" s="9">
        <v>513</v>
      </c>
      <c r="AI84">
        <v>3949</v>
      </c>
      <c r="AJ84">
        <v>472</v>
      </c>
      <c r="AK84">
        <v>4044</v>
      </c>
      <c r="AL84">
        <v>513</v>
      </c>
      <c r="AM84">
        <v>3910</v>
      </c>
      <c r="AN84">
        <v>463</v>
      </c>
    </row>
    <row r="85" spans="1:40" x14ac:dyDescent="0.2">
      <c r="B85" t="s">
        <v>398</v>
      </c>
      <c r="C85" t="s">
        <v>93</v>
      </c>
      <c r="D85" t="s">
        <v>141</v>
      </c>
      <c r="E85">
        <f t="shared" si="36"/>
        <v>476</v>
      </c>
      <c r="F85">
        <v>471</v>
      </c>
      <c r="G85">
        <v>5</v>
      </c>
      <c r="H85" s="38">
        <f t="shared" si="37"/>
        <v>2974.0706029365824</v>
      </c>
      <c r="I85" s="38">
        <f t="shared" si="38"/>
        <v>3487.338960462017</v>
      </c>
      <c r="J85" s="38">
        <f t="shared" si="39"/>
        <v>200.08003201280513</v>
      </c>
      <c r="K85">
        <f t="shared" si="40"/>
        <v>1083</v>
      </c>
      <c r="L85">
        <v>1046</v>
      </c>
      <c r="M85">
        <v>37</v>
      </c>
      <c r="N85" s="98">
        <f t="shared" si="44"/>
        <v>115.7051282051282</v>
      </c>
      <c r="O85" s="38">
        <f t="shared" si="41"/>
        <v>7233.019434982969</v>
      </c>
      <c r="P85" s="38">
        <f t="shared" si="42"/>
        <v>8304.8828900357294</v>
      </c>
      <c r="Q85" s="38">
        <f t="shared" si="43"/>
        <v>1555.9293523969723</v>
      </c>
      <c r="R85" s="38">
        <f t="shared" si="28"/>
        <v>936</v>
      </c>
      <c r="S85" s="38">
        <v>908</v>
      </c>
      <c r="T85" s="38">
        <v>28</v>
      </c>
      <c r="U85" s="38">
        <f t="shared" si="29"/>
        <v>6018.9055366214388</v>
      </c>
      <c r="V85" s="60">
        <f t="shared" si="30"/>
        <v>6936.0629440073335</v>
      </c>
      <c r="W85" s="60">
        <f t="shared" si="31"/>
        <v>1138.2113821138212</v>
      </c>
      <c r="X85">
        <v>876</v>
      </c>
      <c r="Y85" s="35">
        <v>796</v>
      </c>
      <c r="Z85">
        <f t="shared" si="32"/>
        <v>80</v>
      </c>
      <c r="AA85" s="38">
        <f t="shared" si="33"/>
        <v>5735.987427972761</v>
      </c>
      <c r="AB85" s="38">
        <f t="shared" si="34"/>
        <v>6192.1431349669392</v>
      </c>
      <c r="AC85" s="38">
        <f t="shared" si="35"/>
        <v>3309.8882912701697</v>
      </c>
      <c r="AD85" s="38">
        <v>5736.9932545248112</v>
      </c>
      <c r="AE85">
        <v>12855</v>
      </c>
      <c r="AF85">
        <v>2417</v>
      </c>
      <c r="AG85" s="9">
        <v>12595</v>
      </c>
      <c r="AH85" s="9">
        <v>2378</v>
      </c>
      <c r="AI85">
        <v>13091</v>
      </c>
      <c r="AJ85">
        <v>2460</v>
      </c>
      <c r="AK85">
        <v>12595</v>
      </c>
      <c r="AL85">
        <v>2378</v>
      </c>
      <c r="AM85">
        <v>13506</v>
      </c>
      <c r="AN85">
        <v>2499</v>
      </c>
    </row>
    <row r="86" spans="1:40" ht="13.5" thickBot="1" x14ac:dyDescent="0.25">
      <c r="B86" t="s">
        <v>399</v>
      </c>
      <c r="C86" t="s">
        <v>94</v>
      </c>
      <c r="D86" t="s">
        <v>141</v>
      </c>
      <c r="E86">
        <f t="shared" si="36"/>
        <v>169</v>
      </c>
      <c r="F86">
        <v>151</v>
      </c>
      <c r="G86">
        <v>18</v>
      </c>
      <c r="H86" s="38">
        <f t="shared" si="37"/>
        <v>1705.0040355125102</v>
      </c>
      <c r="I86" s="38">
        <f t="shared" si="38"/>
        <v>1879.7460475538405</v>
      </c>
      <c r="J86" s="38">
        <f t="shared" si="39"/>
        <v>957.95635976583287</v>
      </c>
      <c r="K86">
        <f t="shared" si="40"/>
        <v>305</v>
      </c>
      <c r="L86">
        <v>267</v>
      </c>
      <c r="M86">
        <v>38</v>
      </c>
      <c r="N86" s="98">
        <f t="shared" si="44"/>
        <v>91.591591591591595</v>
      </c>
      <c r="O86" s="38">
        <f t="shared" si="41"/>
        <v>3201.0915197313184</v>
      </c>
      <c r="P86" s="38">
        <f t="shared" si="42"/>
        <v>3488.3720930232557</v>
      </c>
      <c r="Q86" s="38">
        <f t="shared" si="43"/>
        <v>2027.7481323372465</v>
      </c>
      <c r="R86" s="38">
        <f t="shared" si="28"/>
        <v>333</v>
      </c>
      <c r="S86" s="38">
        <v>309</v>
      </c>
      <c r="T86" s="38">
        <v>24</v>
      </c>
      <c r="U86" s="38">
        <f t="shared" si="29"/>
        <v>3398.3059495866923</v>
      </c>
      <c r="V86" s="60">
        <f t="shared" si="30"/>
        <v>3912.8783082183108</v>
      </c>
      <c r="W86" s="60">
        <f t="shared" si="31"/>
        <v>1261.8296529968454</v>
      </c>
      <c r="X86">
        <v>381</v>
      </c>
      <c r="Y86" s="35">
        <v>347</v>
      </c>
      <c r="Z86">
        <f t="shared" si="32"/>
        <v>34</v>
      </c>
      <c r="AA86" s="38">
        <f t="shared" si="33"/>
        <v>3929.4554455445545</v>
      </c>
      <c r="AB86" s="38">
        <f t="shared" si="34"/>
        <v>4451.5715202052597</v>
      </c>
      <c r="AC86" s="38">
        <f t="shared" si="35"/>
        <v>1788.5323513940032</v>
      </c>
      <c r="AD86" s="38">
        <v>3379.5130142737194</v>
      </c>
      <c r="AE86">
        <v>7795</v>
      </c>
      <c r="AF86">
        <v>1901</v>
      </c>
      <c r="AG86" s="9">
        <v>7654</v>
      </c>
      <c r="AH86" s="9">
        <v>1874</v>
      </c>
      <c r="AI86">
        <v>7897</v>
      </c>
      <c r="AJ86">
        <v>1902</v>
      </c>
      <c r="AK86">
        <v>7654</v>
      </c>
      <c r="AL86">
        <v>1874</v>
      </c>
      <c r="AM86">
        <v>8033</v>
      </c>
      <c r="AN86">
        <v>1879</v>
      </c>
    </row>
    <row r="87" spans="1:40" s="2" customFormat="1" ht="13.5" thickBot="1" x14ac:dyDescent="0.25">
      <c r="A87" s="2" t="s">
        <v>95</v>
      </c>
      <c r="B87" s="2" t="s">
        <v>332</v>
      </c>
      <c r="E87" s="2">
        <f>SUM(E74:E86)</f>
        <v>5413</v>
      </c>
      <c r="F87" s="2">
        <v>5070</v>
      </c>
      <c r="G87" s="2">
        <v>343</v>
      </c>
      <c r="H87" s="37">
        <f t="shared" si="37"/>
        <v>2746.920941656475</v>
      </c>
      <c r="I87" s="37">
        <f t="shared" si="38"/>
        <v>3046.2342656292244</v>
      </c>
      <c r="J87" s="37">
        <f t="shared" si="39"/>
        <v>1120.1097250342891</v>
      </c>
      <c r="K87" s="2">
        <f t="shared" si="40"/>
        <v>9791</v>
      </c>
      <c r="L87" s="2">
        <v>9145</v>
      </c>
      <c r="M87" s="2">
        <v>646</v>
      </c>
      <c r="N87" s="99">
        <f t="shared" si="44"/>
        <v>119.81155163974547</v>
      </c>
      <c r="O87" s="37">
        <f t="shared" si="41"/>
        <v>4986.3259267558578</v>
      </c>
      <c r="P87" s="37">
        <f t="shared" si="42"/>
        <v>5590.4000391236304</v>
      </c>
      <c r="Q87" s="37">
        <f t="shared" si="43"/>
        <v>1971.134775577457</v>
      </c>
      <c r="R87" s="37">
        <f t="shared" si="28"/>
        <v>8172</v>
      </c>
      <c r="S87" s="37">
        <v>7618</v>
      </c>
      <c r="T87" s="37">
        <v>554</v>
      </c>
      <c r="U87" s="37">
        <f t="shared" si="29"/>
        <v>4145.1723350833145</v>
      </c>
      <c r="V87" s="61">
        <f t="shared" si="30"/>
        <v>4608.5346819760198</v>
      </c>
      <c r="W87" s="61">
        <f t="shared" si="31"/>
        <v>1739.7858241999811</v>
      </c>
      <c r="X87" s="2">
        <v>8509</v>
      </c>
      <c r="Y87" s="35">
        <v>7852</v>
      </c>
      <c r="Z87">
        <f t="shared" si="32"/>
        <v>657</v>
      </c>
      <c r="AA87" s="38">
        <f t="shared" si="33"/>
        <v>4321.7244234060818</v>
      </c>
      <c r="AB87" s="38">
        <f t="shared" si="34"/>
        <v>4775.3133571328663</v>
      </c>
      <c r="AC87" s="38">
        <f t="shared" si="35"/>
        <v>2024.0295748613678</v>
      </c>
      <c r="AD87" s="37">
        <v>4471.956691128913</v>
      </c>
      <c r="AE87">
        <v>164429</v>
      </c>
      <c r="AF87">
        <v>32460</v>
      </c>
      <c r="AG87" s="9">
        <v>163584</v>
      </c>
      <c r="AH87" s="9">
        <v>32773</v>
      </c>
      <c r="AI87" s="2">
        <v>165302</v>
      </c>
      <c r="AJ87" s="2">
        <v>31843</v>
      </c>
      <c r="AK87" s="2">
        <v>163584</v>
      </c>
      <c r="AL87" s="2">
        <v>32773</v>
      </c>
      <c r="AM87" s="2">
        <v>166435</v>
      </c>
      <c r="AN87" s="2">
        <v>30622</v>
      </c>
    </row>
    <row r="88" spans="1:40" x14ac:dyDescent="0.2">
      <c r="A88" t="s">
        <v>10</v>
      </c>
      <c r="B88" t="s">
        <v>400</v>
      </c>
      <c r="C88" t="s">
        <v>96</v>
      </c>
      <c r="D88" t="s">
        <v>141</v>
      </c>
      <c r="E88">
        <f t="shared" si="36"/>
        <v>717</v>
      </c>
      <c r="F88">
        <v>702</v>
      </c>
      <c r="G88">
        <v>15</v>
      </c>
      <c r="H88" s="38">
        <f t="shared" si="37"/>
        <v>3303.2341288123102</v>
      </c>
      <c r="I88" s="38">
        <f t="shared" si="38"/>
        <v>3600.7386130488303</v>
      </c>
      <c r="J88" s="38">
        <f t="shared" si="39"/>
        <v>678.73303167420818</v>
      </c>
      <c r="K88">
        <f t="shared" si="40"/>
        <v>1492</v>
      </c>
      <c r="L88">
        <v>1453</v>
      </c>
      <c r="M88">
        <v>39</v>
      </c>
      <c r="N88" s="98">
        <f t="shared" si="44"/>
        <v>160.94929881337649</v>
      </c>
      <c r="O88" s="38">
        <f t="shared" si="41"/>
        <v>6642.0335663090418</v>
      </c>
      <c r="P88" s="38">
        <f t="shared" si="42"/>
        <v>7195.2064969793009</v>
      </c>
      <c r="Q88" s="38">
        <f t="shared" si="43"/>
        <v>1718.8188629352137</v>
      </c>
      <c r="R88" s="38">
        <f t="shared" si="28"/>
        <v>927</v>
      </c>
      <c r="S88" s="38">
        <v>893</v>
      </c>
      <c r="T88" s="38">
        <v>34</v>
      </c>
      <c r="U88" s="38">
        <f t="shared" si="29"/>
        <v>4185.668487831309</v>
      </c>
      <c r="V88" s="60">
        <f t="shared" si="30"/>
        <v>4490.5963994770191</v>
      </c>
      <c r="W88" s="60">
        <f t="shared" si="31"/>
        <v>1503.7593984962407</v>
      </c>
      <c r="X88">
        <v>759</v>
      </c>
      <c r="Y88" s="35">
        <v>750</v>
      </c>
      <c r="Z88">
        <f t="shared" si="32"/>
        <v>9</v>
      </c>
      <c r="AA88" s="38">
        <f t="shared" si="33"/>
        <v>3412.9232429515714</v>
      </c>
      <c r="AB88" s="38">
        <f t="shared" si="34"/>
        <v>3757.7032917480838</v>
      </c>
      <c r="AC88" s="38">
        <f t="shared" si="35"/>
        <v>394.73684210526318</v>
      </c>
      <c r="AD88" s="38">
        <v>3481.280327649913</v>
      </c>
      <c r="AE88">
        <v>19959</v>
      </c>
      <c r="AF88">
        <v>2280</v>
      </c>
      <c r="AG88" s="9">
        <v>20194</v>
      </c>
      <c r="AH88" s="9">
        <v>2269</v>
      </c>
      <c r="AI88">
        <v>19886</v>
      </c>
      <c r="AJ88">
        <v>2261</v>
      </c>
      <c r="AK88">
        <v>20194</v>
      </c>
      <c r="AL88">
        <v>2269</v>
      </c>
      <c r="AM88">
        <v>19496</v>
      </c>
      <c r="AN88">
        <v>2210</v>
      </c>
    </row>
    <row r="89" spans="1:40" x14ac:dyDescent="0.2">
      <c r="B89" t="s">
        <v>401</v>
      </c>
      <c r="C89" t="s">
        <v>97</v>
      </c>
      <c r="D89" t="s">
        <v>141</v>
      </c>
      <c r="E89">
        <f t="shared" si="36"/>
        <v>41</v>
      </c>
      <c r="F89">
        <v>40</v>
      </c>
      <c r="G89">
        <v>1</v>
      </c>
      <c r="H89" s="38">
        <f t="shared" si="37"/>
        <v>1236.8024132730015</v>
      </c>
      <c r="I89" s="38">
        <f t="shared" si="38"/>
        <v>1335.559265442404</v>
      </c>
      <c r="J89" s="38">
        <f t="shared" si="39"/>
        <v>312.5</v>
      </c>
      <c r="K89">
        <f t="shared" si="40"/>
        <v>132</v>
      </c>
      <c r="L89">
        <v>121</v>
      </c>
      <c r="M89">
        <v>11</v>
      </c>
      <c r="N89" s="98">
        <f t="shared" si="44"/>
        <v>114.78260869565217</v>
      </c>
      <c r="O89" s="38">
        <f t="shared" si="41"/>
        <v>3773.5849056603774</v>
      </c>
      <c r="P89" s="38">
        <f t="shared" si="42"/>
        <v>3842.489679263258</v>
      </c>
      <c r="Q89" s="38">
        <f t="shared" si="43"/>
        <v>3151.8624641833812</v>
      </c>
      <c r="R89" s="38">
        <f t="shared" si="28"/>
        <v>115</v>
      </c>
      <c r="S89" s="38">
        <v>112</v>
      </c>
      <c r="T89" s="38">
        <v>3</v>
      </c>
      <c r="U89" s="38">
        <f t="shared" si="29"/>
        <v>3353.7474482356374</v>
      </c>
      <c r="V89" s="60">
        <f t="shared" si="30"/>
        <v>3624.5954692556634</v>
      </c>
      <c r="W89" s="60">
        <f t="shared" si="31"/>
        <v>884.95575221238937</v>
      </c>
      <c r="X89">
        <v>61</v>
      </c>
      <c r="Y89" s="35">
        <v>54</v>
      </c>
      <c r="Z89">
        <f t="shared" si="32"/>
        <v>7</v>
      </c>
      <c r="AA89" s="38">
        <f t="shared" si="33"/>
        <v>1758.9388696655133</v>
      </c>
      <c r="AB89" s="38">
        <f t="shared" si="34"/>
        <v>1723.0376515634971</v>
      </c>
      <c r="AC89" s="38">
        <f t="shared" si="35"/>
        <v>2095.8083832335328</v>
      </c>
      <c r="AD89" s="38">
        <v>2001.1435105774729</v>
      </c>
      <c r="AE89">
        <v>3134</v>
      </c>
      <c r="AF89">
        <v>334</v>
      </c>
      <c r="AG89" s="9">
        <v>3149</v>
      </c>
      <c r="AH89" s="9">
        <v>349</v>
      </c>
      <c r="AI89">
        <v>3090</v>
      </c>
      <c r="AJ89">
        <v>339</v>
      </c>
      <c r="AK89">
        <v>3149</v>
      </c>
      <c r="AL89">
        <v>349</v>
      </c>
      <c r="AM89">
        <v>2995</v>
      </c>
      <c r="AN89">
        <v>320</v>
      </c>
    </row>
    <row r="90" spans="1:40" x14ac:dyDescent="0.2">
      <c r="B90" t="s">
        <v>402</v>
      </c>
      <c r="C90" t="s">
        <v>98</v>
      </c>
      <c r="D90" t="s">
        <v>141</v>
      </c>
      <c r="E90">
        <f t="shared" si="36"/>
        <v>205</v>
      </c>
      <c r="F90">
        <v>196</v>
      </c>
      <c r="G90">
        <v>9</v>
      </c>
      <c r="H90" s="38">
        <f t="shared" si="37"/>
        <v>2014.9400432474936</v>
      </c>
      <c r="I90" s="38">
        <f t="shared" si="38"/>
        <v>2197.5557797959414</v>
      </c>
      <c r="J90" s="38">
        <f t="shared" si="39"/>
        <v>717.13147410358567</v>
      </c>
      <c r="K90">
        <f t="shared" si="40"/>
        <v>261</v>
      </c>
      <c r="L90">
        <v>253</v>
      </c>
      <c r="M90">
        <v>8</v>
      </c>
      <c r="N90" s="98">
        <f t="shared" si="44"/>
        <v>108.75</v>
      </c>
      <c r="O90" s="38">
        <f t="shared" si="41"/>
        <v>2609.2172348295512</v>
      </c>
      <c r="P90" s="38">
        <f t="shared" si="42"/>
        <v>2902.0417526955725</v>
      </c>
      <c r="Q90" s="38">
        <f t="shared" si="43"/>
        <v>622.56809338521396</v>
      </c>
      <c r="R90" s="38">
        <f t="shared" si="28"/>
        <v>240</v>
      </c>
      <c r="S90" s="38">
        <v>234</v>
      </c>
      <c r="T90" s="38">
        <v>6</v>
      </c>
      <c r="U90" s="38">
        <f t="shared" si="29"/>
        <v>2367.3308344841194</v>
      </c>
      <c r="V90" s="60">
        <f t="shared" si="30"/>
        <v>2624.7896803140775</v>
      </c>
      <c r="W90" s="60">
        <f t="shared" si="31"/>
        <v>490.59689288634507</v>
      </c>
      <c r="X90">
        <v>140</v>
      </c>
      <c r="Y90" s="35">
        <v>123</v>
      </c>
      <c r="Z90">
        <f t="shared" si="32"/>
        <v>17</v>
      </c>
      <c r="AA90" s="38">
        <f t="shared" si="33"/>
        <v>1384.083044982699</v>
      </c>
      <c r="AB90" s="38">
        <f t="shared" si="34"/>
        <v>1390.7734056987788</v>
      </c>
      <c r="AC90" s="38">
        <f t="shared" si="35"/>
        <v>1337.5295043273013</v>
      </c>
      <c r="AD90" s="38">
        <v>1689.4931520543837</v>
      </c>
      <c r="AE90">
        <v>8844</v>
      </c>
      <c r="AF90">
        <v>1271</v>
      </c>
      <c r="AG90" s="9">
        <v>8718</v>
      </c>
      <c r="AH90" s="9">
        <v>1285</v>
      </c>
      <c r="AI90">
        <v>8915</v>
      </c>
      <c r="AJ90">
        <v>1223</v>
      </c>
      <c r="AK90">
        <v>8718</v>
      </c>
      <c r="AL90">
        <v>1285</v>
      </c>
      <c r="AM90">
        <v>8919</v>
      </c>
      <c r="AN90">
        <v>1255</v>
      </c>
    </row>
    <row r="91" spans="1:40" x14ac:dyDescent="0.2">
      <c r="B91" t="s">
        <v>403</v>
      </c>
      <c r="C91" t="s">
        <v>99</v>
      </c>
      <c r="D91" t="s">
        <v>141</v>
      </c>
      <c r="E91">
        <f t="shared" si="36"/>
        <v>315</v>
      </c>
      <c r="F91">
        <v>292</v>
      </c>
      <c r="G91">
        <v>23</v>
      </c>
      <c r="H91" s="38">
        <f t="shared" si="37"/>
        <v>1656.4126833885471</v>
      </c>
      <c r="I91" s="38">
        <f t="shared" si="38"/>
        <v>1724.2397401830526</v>
      </c>
      <c r="J91" s="38">
        <f t="shared" si="39"/>
        <v>1104.7070124879924</v>
      </c>
      <c r="K91">
        <f t="shared" si="40"/>
        <v>688</v>
      </c>
      <c r="L91">
        <v>657</v>
      </c>
      <c r="M91">
        <v>31</v>
      </c>
      <c r="N91" s="98">
        <f t="shared" si="44"/>
        <v>106.17283950617283</v>
      </c>
      <c r="O91" s="38">
        <f t="shared" si="41"/>
        <v>3684.6615252784918</v>
      </c>
      <c r="P91" s="38">
        <f t="shared" si="42"/>
        <v>3957.8313253012047</v>
      </c>
      <c r="Q91" s="38">
        <f t="shared" si="43"/>
        <v>1496.1389961389962</v>
      </c>
      <c r="R91" s="38">
        <f t="shared" si="28"/>
        <v>648</v>
      </c>
      <c r="S91" s="38">
        <v>621</v>
      </c>
      <c r="T91" s="38">
        <v>27</v>
      </c>
      <c r="U91" s="38">
        <f t="shared" si="29"/>
        <v>3447.1752314075966</v>
      </c>
      <c r="V91" s="60">
        <f t="shared" si="30"/>
        <v>3707.4626865671644</v>
      </c>
      <c r="W91" s="60">
        <f t="shared" si="31"/>
        <v>1318.359375</v>
      </c>
      <c r="X91">
        <v>577</v>
      </c>
      <c r="Y91" s="35">
        <v>548</v>
      </c>
      <c r="Z91">
        <f t="shared" si="32"/>
        <v>29</v>
      </c>
      <c r="AA91" s="38">
        <f t="shared" si="33"/>
        <v>3089.195845379591</v>
      </c>
      <c r="AB91" s="38">
        <f t="shared" si="34"/>
        <v>3308.37961844965</v>
      </c>
      <c r="AC91" s="38">
        <f t="shared" si="35"/>
        <v>1371.8070009460737</v>
      </c>
      <c r="AD91" s="38">
        <v>2758.1405312767779</v>
      </c>
      <c r="AE91">
        <v>16564</v>
      </c>
      <c r="AF91">
        <v>2114</v>
      </c>
      <c r="AG91" s="9">
        <v>16600</v>
      </c>
      <c r="AH91" s="9">
        <v>2072</v>
      </c>
      <c r="AI91">
        <v>16750</v>
      </c>
      <c r="AJ91">
        <v>2048</v>
      </c>
      <c r="AK91">
        <v>16600</v>
      </c>
      <c r="AL91">
        <v>2072</v>
      </c>
      <c r="AM91">
        <v>16935</v>
      </c>
      <c r="AN91">
        <v>2082</v>
      </c>
    </row>
    <row r="92" spans="1:40" x14ac:dyDescent="0.2">
      <c r="B92" t="s">
        <v>404</v>
      </c>
      <c r="C92" t="s">
        <v>100</v>
      </c>
      <c r="D92" t="s">
        <v>141</v>
      </c>
      <c r="E92">
        <f t="shared" si="36"/>
        <v>260</v>
      </c>
      <c r="F92">
        <v>253</v>
      </c>
      <c r="G92">
        <v>7</v>
      </c>
      <c r="H92" s="38">
        <f t="shared" si="37"/>
        <v>2113.477483336043</v>
      </c>
      <c r="I92" s="38">
        <f t="shared" si="38"/>
        <v>2397.8769784854517</v>
      </c>
      <c r="J92" s="38">
        <f t="shared" si="39"/>
        <v>399.77155910908056</v>
      </c>
      <c r="K92">
        <f t="shared" si="40"/>
        <v>592</v>
      </c>
      <c r="L92">
        <v>557</v>
      </c>
      <c r="M92">
        <v>35</v>
      </c>
      <c r="N92" s="98">
        <f t="shared" si="44"/>
        <v>118.16367265469061</v>
      </c>
      <c r="O92" s="38">
        <f t="shared" si="41"/>
        <v>4838.5778504290965</v>
      </c>
      <c r="P92" s="38">
        <f t="shared" si="42"/>
        <v>5354.7394731782351</v>
      </c>
      <c r="Q92" s="38">
        <f t="shared" si="43"/>
        <v>1909.4380796508456</v>
      </c>
      <c r="R92" s="38">
        <f t="shared" si="28"/>
        <v>501</v>
      </c>
      <c r="S92" s="38">
        <v>444</v>
      </c>
      <c r="T92" s="38">
        <v>57</v>
      </c>
      <c r="U92" s="38">
        <f t="shared" si="29"/>
        <v>4076.1532828899194</v>
      </c>
      <c r="V92" s="60">
        <f t="shared" si="30"/>
        <v>4243.93041483464</v>
      </c>
      <c r="W92" s="60">
        <f t="shared" si="31"/>
        <v>3116.4570803717879</v>
      </c>
      <c r="X92">
        <v>403</v>
      </c>
      <c r="Y92" s="35">
        <v>359</v>
      </c>
      <c r="Z92">
        <f t="shared" si="32"/>
        <v>44</v>
      </c>
      <c r="AA92" s="38">
        <f t="shared" si="33"/>
        <v>3276.6891617204651</v>
      </c>
      <c r="AB92" s="38">
        <f t="shared" si="34"/>
        <v>3439.3561985054607</v>
      </c>
      <c r="AC92" s="38">
        <f t="shared" si="35"/>
        <v>2364.3202579258464</v>
      </c>
      <c r="AD92" s="38">
        <v>3367.3886391499796</v>
      </c>
      <c r="AE92">
        <v>10438</v>
      </c>
      <c r="AF92">
        <v>1861</v>
      </c>
      <c r="AG92" s="9">
        <v>10402</v>
      </c>
      <c r="AH92" s="9">
        <v>1833</v>
      </c>
      <c r="AI92">
        <v>10462</v>
      </c>
      <c r="AJ92">
        <v>1829</v>
      </c>
      <c r="AK92">
        <v>10402</v>
      </c>
      <c r="AL92">
        <v>1833</v>
      </c>
      <c r="AM92">
        <v>10551</v>
      </c>
      <c r="AN92">
        <v>1751</v>
      </c>
    </row>
    <row r="93" spans="1:40" x14ac:dyDescent="0.2">
      <c r="B93" t="s">
        <v>405</v>
      </c>
      <c r="C93" t="s">
        <v>101</v>
      </c>
      <c r="D93" t="s">
        <v>141</v>
      </c>
      <c r="E93">
        <f t="shared" si="36"/>
        <v>672</v>
      </c>
      <c r="F93">
        <v>635</v>
      </c>
      <c r="G93">
        <v>37</v>
      </c>
      <c r="H93" s="38">
        <f t="shared" si="37"/>
        <v>2968.3289897963691</v>
      </c>
      <c r="I93" s="38">
        <f t="shared" si="38"/>
        <v>3194.3256703053471</v>
      </c>
      <c r="J93" s="38">
        <f t="shared" si="39"/>
        <v>1340.5797101449275</v>
      </c>
      <c r="K93">
        <f t="shared" si="40"/>
        <v>1021</v>
      </c>
      <c r="L93">
        <v>982</v>
      </c>
      <c r="M93">
        <v>39</v>
      </c>
      <c r="N93" s="98">
        <f t="shared" si="44"/>
        <v>117.89838337182448</v>
      </c>
      <c r="O93" s="38">
        <f t="shared" si="41"/>
        <v>4540.4011206474852</v>
      </c>
      <c r="P93" s="38">
        <f t="shared" si="42"/>
        <v>4970.8934446975445</v>
      </c>
      <c r="Q93" s="38">
        <f t="shared" si="43"/>
        <v>1427.5256222547584</v>
      </c>
      <c r="R93" s="38">
        <f t="shared" si="28"/>
        <v>866</v>
      </c>
      <c r="S93" s="38">
        <v>826</v>
      </c>
      <c r="T93" s="38">
        <v>40</v>
      </c>
      <c r="U93" s="38">
        <f t="shared" si="29"/>
        <v>3825.426274405866</v>
      </c>
      <c r="V93" s="60">
        <f t="shared" si="30"/>
        <v>4154.5116185494417</v>
      </c>
      <c r="W93" s="60">
        <f t="shared" si="31"/>
        <v>1451.3788098693758</v>
      </c>
      <c r="X93">
        <v>848</v>
      </c>
      <c r="Y93" s="35">
        <v>801</v>
      </c>
      <c r="Z93">
        <f t="shared" si="32"/>
        <v>47</v>
      </c>
      <c r="AA93" s="38">
        <f t="shared" si="33"/>
        <v>3777.2828507795102</v>
      </c>
      <c r="AB93" s="38">
        <f t="shared" si="34"/>
        <v>4073.8480317363442</v>
      </c>
      <c r="AC93" s="38">
        <f t="shared" si="35"/>
        <v>1685.7962697274031</v>
      </c>
      <c r="AD93" s="38">
        <v>2428.0695512963043</v>
      </c>
      <c r="AE93">
        <v>19662</v>
      </c>
      <c r="AF93">
        <v>2788</v>
      </c>
      <c r="AG93" s="9">
        <v>19755</v>
      </c>
      <c r="AH93" s="9">
        <v>2732</v>
      </c>
      <c r="AI93">
        <v>19882</v>
      </c>
      <c r="AJ93">
        <v>2756</v>
      </c>
      <c r="AK93">
        <v>19755</v>
      </c>
      <c r="AL93">
        <v>2732</v>
      </c>
      <c r="AM93">
        <v>19879</v>
      </c>
      <c r="AN93">
        <v>2760</v>
      </c>
    </row>
    <row r="94" spans="1:40" x14ac:dyDescent="0.2">
      <c r="B94" t="s">
        <v>406</v>
      </c>
      <c r="C94" t="s">
        <v>102</v>
      </c>
      <c r="D94" t="s">
        <v>141</v>
      </c>
      <c r="E94">
        <f t="shared" si="36"/>
        <v>482</v>
      </c>
      <c r="F94">
        <v>474</v>
      </c>
      <c r="G94">
        <v>8</v>
      </c>
      <c r="H94" s="38">
        <f t="shared" si="37"/>
        <v>2342.3073184954806</v>
      </c>
      <c r="I94" s="38">
        <f t="shared" si="38"/>
        <v>2570.2201496583884</v>
      </c>
      <c r="J94" s="38">
        <f t="shared" si="39"/>
        <v>374.53183520599254</v>
      </c>
      <c r="K94">
        <f t="shared" si="40"/>
        <v>744</v>
      </c>
      <c r="L94">
        <v>726</v>
      </c>
      <c r="M94">
        <v>18</v>
      </c>
      <c r="N94" s="98">
        <f t="shared" si="44"/>
        <v>84.93150684931507</v>
      </c>
      <c r="O94" s="38">
        <f t="shared" si="41"/>
        <v>3632.6351252380255</v>
      </c>
      <c r="P94" s="38">
        <f t="shared" si="42"/>
        <v>3956.4032697547682</v>
      </c>
      <c r="Q94" s="38">
        <f t="shared" si="43"/>
        <v>844.67386203660249</v>
      </c>
      <c r="R94" s="38">
        <f t="shared" si="28"/>
        <v>876</v>
      </c>
      <c r="S94" s="38">
        <v>852</v>
      </c>
      <c r="T94" s="38">
        <v>24</v>
      </c>
      <c r="U94" s="38">
        <f t="shared" si="29"/>
        <v>4266.0952566475116</v>
      </c>
      <c r="V94" s="60">
        <f t="shared" si="30"/>
        <v>4630.9381454505929</v>
      </c>
      <c r="W94" s="60">
        <f t="shared" si="31"/>
        <v>1123.5955056179776</v>
      </c>
      <c r="X94">
        <v>600</v>
      </c>
      <c r="Y94" s="35">
        <v>560</v>
      </c>
      <c r="Z94">
        <f t="shared" si="32"/>
        <v>40</v>
      </c>
      <c r="AA94" s="38">
        <f t="shared" si="33"/>
        <v>2920.7029158350774</v>
      </c>
      <c r="AB94" s="38">
        <f t="shared" si="34"/>
        <v>3047.2873700821679</v>
      </c>
      <c r="AC94" s="38">
        <f t="shared" si="35"/>
        <v>1846.7220683287164</v>
      </c>
      <c r="AD94" s="38">
        <v>2724.4763439285193</v>
      </c>
      <c r="AE94">
        <v>18377</v>
      </c>
      <c r="AF94">
        <v>2166</v>
      </c>
      <c r="AG94" s="9">
        <v>18350</v>
      </c>
      <c r="AH94" s="9">
        <v>2131</v>
      </c>
      <c r="AI94">
        <v>18398</v>
      </c>
      <c r="AJ94">
        <v>2136</v>
      </c>
      <c r="AK94">
        <v>18350</v>
      </c>
      <c r="AL94">
        <v>2131</v>
      </c>
      <c r="AM94">
        <v>18442</v>
      </c>
      <c r="AN94">
        <v>2136</v>
      </c>
    </row>
    <row r="95" spans="1:40" x14ac:dyDescent="0.2">
      <c r="B95" t="s">
        <v>407</v>
      </c>
      <c r="C95" t="s">
        <v>103</v>
      </c>
      <c r="D95" t="s">
        <v>141</v>
      </c>
      <c r="E95">
        <f t="shared" si="36"/>
        <v>187</v>
      </c>
      <c r="F95">
        <v>175</v>
      </c>
      <c r="G95">
        <v>12</v>
      </c>
      <c r="H95" s="38">
        <f t="shared" si="37"/>
        <v>1499.7193038736066</v>
      </c>
      <c r="I95" s="38">
        <f t="shared" si="38"/>
        <v>1601.9772976931527</v>
      </c>
      <c r="J95" s="38">
        <f t="shared" si="39"/>
        <v>776.69902912621353</v>
      </c>
      <c r="K95">
        <f t="shared" si="40"/>
        <v>411</v>
      </c>
      <c r="L95">
        <v>387</v>
      </c>
      <c r="M95">
        <v>24</v>
      </c>
      <c r="N95" s="98">
        <f t="shared" si="44"/>
        <v>167.07317073170731</v>
      </c>
      <c r="O95" s="38">
        <f t="shared" si="41"/>
        <v>3420.439414114514</v>
      </c>
      <c r="P95" s="38">
        <f t="shared" si="42"/>
        <v>3731.5591553369973</v>
      </c>
      <c r="Q95" s="38">
        <f t="shared" si="43"/>
        <v>1458.966565349544</v>
      </c>
      <c r="R95" s="38">
        <f t="shared" si="28"/>
        <v>246</v>
      </c>
      <c r="S95" s="38">
        <v>227</v>
      </c>
      <c r="T95" s="38">
        <v>19</v>
      </c>
      <c r="U95" s="38">
        <f t="shared" si="29"/>
        <v>1999.187322226737</v>
      </c>
      <c r="V95" s="60">
        <f t="shared" si="30"/>
        <v>2119.9103474038102</v>
      </c>
      <c r="W95" s="60">
        <f t="shared" si="31"/>
        <v>1189.7307451471509</v>
      </c>
      <c r="X95">
        <v>211</v>
      </c>
      <c r="Y95" s="35">
        <v>190</v>
      </c>
      <c r="Z95">
        <f t="shared" si="32"/>
        <v>21</v>
      </c>
      <c r="AA95" s="38">
        <f t="shared" si="33"/>
        <v>1735.4828096726435</v>
      </c>
      <c r="AB95" s="38">
        <f t="shared" si="34"/>
        <v>1814.3621084797555</v>
      </c>
      <c r="AC95" s="38">
        <f t="shared" si="35"/>
        <v>1245.5516014234875</v>
      </c>
      <c r="AD95" s="38">
        <v>2088.8814913448737</v>
      </c>
      <c r="AE95">
        <v>10472</v>
      </c>
      <c r="AF95">
        <v>1686</v>
      </c>
      <c r="AG95" s="9">
        <v>10371</v>
      </c>
      <c r="AH95" s="9">
        <v>1645</v>
      </c>
      <c r="AI95">
        <v>10708</v>
      </c>
      <c r="AJ95">
        <v>1597</v>
      </c>
      <c r="AK95">
        <v>10371</v>
      </c>
      <c r="AL95">
        <v>1645</v>
      </c>
      <c r="AM95">
        <v>10924</v>
      </c>
      <c r="AN95">
        <v>1545</v>
      </c>
    </row>
    <row r="96" spans="1:40" x14ac:dyDescent="0.2">
      <c r="B96" t="s">
        <v>408</v>
      </c>
      <c r="C96" t="s">
        <v>104</v>
      </c>
      <c r="D96" t="s">
        <v>141</v>
      </c>
      <c r="E96">
        <f t="shared" si="36"/>
        <v>385</v>
      </c>
      <c r="F96">
        <v>359</v>
      </c>
      <c r="G96">
        <v>26</v>
      </c>
      <c r="H96" s="38">
        <f t="shared" si="37"/>
        <v>1990.281224152192</v>
      </c>
      <c r="I96" s="38">
        <f t="shared" si="38"/>
        <v>2124.2603550295858</v>
      </c>
      <c r="J96" s="38">
        <f t="shared" si="39"/>
        <v>1063.8297872340424</v>
      </c>
      <c r="K96">
        <f t="shared" si="40"/>
        <v>1013</v>
      </c>
      <c r="L96">
        <v>958</v>
      </c>
      <c r="M96">
        <v>55</v>
      </c>
      <c r="N96" s="98">
        <f t="shared" si="44"/>
        <v>197.46588693957116</v>
      </c>
      <c r="O96" s="38">
        <f t="shared" si="41"/>
        <v>5382.285744646937</v>
      </c>
      <c r="P96" s="38">
        <f t="shared" si="42"/>
        <v>5873.3370118325056</v>
      </c>
      <c r="Q96" s="38">
        <f t="shared" si="43"/>
        <v>2191.2350597609561</v>
      </c>
      <c r="R96" s="38">
        <f t="shared" si="28"/>
        <v>513</v>
      </c>
      <c r="S96" s="38">
        <v>483</v>
      </c>
      <c r="T96" s="38">
        <v>30</v>
      </c>
      <c r="U96" s="38">
        <f t="shared" si="29"/>
        <v>2685.5826615014134</v>
      </c>
      <c r="V96" s="60">
        <f t="shared" si="30"/>
        <v>2894.4687481272849</v>
      </c>
      <c r="W96" s="60">
        <f t="shared" si="31"/>
        <v>1242.2360248447205</v>
      </c>
      <c r="X96">
        <v>568</v>
      </c>
      <c r="Y96" s="35">
        <v>527</v>
      </c>
      <c r="Z96">
        <f t="shared" si="32"/>
        <v>41</v>
      </c>
      <c r="AA96" s="38">
        <f t="shared" si="33"/>
        <v>3018.547058510921</v>
      </c>
      <c r="AB96" s="38">
        <f t="shared" si="34"/>
        <v>3220.6808042534985</v>
      </c>
      <c r="AC96" s="38">
        <f t="shared" si="35"/>
        <v>1670.7416462917686</v>
      </c>
      <c r="AD96" s="38">
        <v>2311.2480739599382</v>
      </c>
      <c r="AE96">
        <v>16363</v>
      </c>
      <c r="AF96">
        <v>2454</v>
      </c>
      <c r="AG96" s="9">
        <v>16311</v>
      </c>
      <c r="AH96" s="9">
        <v>2510</v>
      </c>
      <c r="AI96">
        <v>16687</v>
      </c>
      <c r="AJ96">
        <v>2415</v>
      </c>
      <c r="AK96">
        <v>16311</v>
      </c>
      <c r="AL96">
        <v>2510</v>
      </c>
      <c r="AM96">
        <v>16900</v>
      </c>
      <c r="AN96">
        <v>2444</v>
      </c>
    </row>
    <row r="97" spans="1:40" x14ac:dyDescent="0.2">
      <c r="B97" t="s">
        <v>409</v>
      </c>
      <c r="C97" t="s">
        <v>105</v>
      </c>
      <c r="D97" t="s">
        <v>141</v>
      </c>
      <c r="E97">
        <f t="shared" si="36"/>
        <v>268</v>
      </c>
      <c r="F97">
        <v>257</v>
      </c>
      <c r="G97">
        <v>11</v>
      </c>
      <c r="H97" s="38">
        <f t="shared" si="37"/>
        <v>1642.3581321240347</v>
      </c>
      <c r="I97" s="38">
        <f t="shared" si="38"/>
        <v>1853.5881716552472</v>
      </c>
      <c r="J97" s="38">
        <f t="shared" si="39"/>
        <v>448.4304932735426</v>
      </c>
      <c r="K97">
        <f t="shared" si="40"/>
        <v>409</v>
      </c>
      <c r="L97">
        <v>378</v>
      </c>
      <c r="M97">
        <v>31</v>
      </c>
      <c r="N97" s="98">
        <f t="shared" si="44"/>
        <v>99.756097560975604</v>
      </c>
      <c r="O97" s="38">
        <f t="shared" si="41"/>
        <v>2504.746157143732</v>
      </c>
      <c r="P97" s="38">
        <f t="shared" si="42"/>
        <v>2734.375</v>
      </c>
      <c r="Q97" s="38">
        <f t="shared" si="43"/>
        <v>1237.5249500998004</v>
      </c>
      <c r="R97" s="38">
        <f t="shared" si="28"/>
        <v>410</v>
      </c>
      <c r="S97" s="38">
        <v>392</v>
      </c>
      <c r="T97" s="38">
        <v>18</v>
      </c>
      <c r="U97" s="38">
        <f t="shared" si="29"/>
        <v>2480.1887363135925</v>
      </c>
      <c r="V97" s="60">
        <f t="shared" si="30"/>
        <v>2781.9175360158965</v>
      </c>
      <c r="W97" s="60">
        <f t="shared" si="31"/>
        <v>737.70491803278685</v>
      </c>
      <c r="X97">
        <v>326</v>
      </c>
      <c r="Y97" s="35">
        <v>277</v>
      </c>
      <c r="Z97">
        <f t="shared" si="32"/>
        <v>49</v>
      </c>
      <c r="AA97" s="38">
        <f t="shared" si="33"/>
        <v>1980.0777453838678</v>
      </c>
      <c r="AB97" s="38">
        <f t="shared" si="34"/>
        <v>1995.9648364317625</v>
      </c>
      <c r="AC97" s="38">
        <f t="shared" si="35"/>
        <v>1894.8182521268368</v>
      </c>
      <c r="AD97" s="38">
        <v>1592.2591708004165</v>
      </c>
      <c r="AE97">
        <v>13878</v>
      </c>
      <c r="AF97">
        <v>2586</v>
      </c>
      <c r="AG97" s="9">
        <v>13824</v>
      </c>
      <c r="AH97" s="9">
        <v>2505</v>
      </c>
      <c r="AI97">
        <v>14091</v>
      </c>
      <c r="AJ97">
        <v>2440</v>
      </c>
      <c r="AK97">
        <v>13824</v>
      </c>
      <c r="AL97">
        <v>2505</v>
      </c>
      <c r="AM97">
        <v>13865</v>
      </c>
      <c r="AN97">
        <v>2453</v>
      </c>
    </row>
    <row r="98" spans="1:40" x14ac:dyDescent="0.2">
      <c r="B98" t="s">
        <v>410</v>
      </c>
      <c r="C98" t="s">
        <v>106</v>
      </c>
      <c r="D98" t="s">
        <v>141</v>
      </c>
      <c r="E98" s="75">
        <f t="shared" si="36"/>
        <v>299.85000000000002</v>
      </c>
      <c r="F98" s="75">
        <v>282.85000000000002</v>
      </c>
      <c r="G98">
        <v>17</v>
      </c>
      <c r="H98" s="38">
        <f t="shared" si="37"/>
        <v>1544.5039662099516</v>
      </c>
      <c r="I98" s="38">
        <f t="shared" si="38"/>
        <v>1637.6215840666976</v>
      </c>
      <c r="J98" s="38">
        <f t="shared" si="39"/>
        <v>793.65079365079362</v>
      </c>
      <c r="K98">
        <f t="shared" si="40"/>
        <v>577.9</v>
      </c>
      <c r="L98">
        <v>542.9</v>
      </c>
      <c r="M98">
        <v>35</v>
      </c>
      <c r="N98" s="98">
        <f t="shared" si="44"/>
        <v>138.83483483483482</v>
      </c>
      <c r="O98" s="38">
        <f t="shared" si="41"/>
        <v>2903.5823745164043</v>
      </c>
      <c r="P98" s="38">
        <f t="shared" si="42"/>
        <v>3078.537000283527</v>
      </c>
      <c r="Q98" s="38">
        <f t="shared" si="43"/>
        <v>1543.2098765432099</v>
      </c>
      <c r="R98" s="38">
        <f t="shared" ref="R98:R129" si="45">S98+T98</f>
        <v>416.25</v>
      </c>
      <c r="S98" s="38">
        <v>401.25</v>
      </c>
      <c r="T98" s="38">
        <v>15</v>
      </c>
      <c r="U98" s="38">
        <f t="shared" ref="U98:U133" si="46">R98*100000/(AI98+AJ98)</f>
        <v>2113.6952216523637</v>
      </c>
      <c r="V98" s="60">
        <f t="shared" ref="V98:V133" si="47">S98*100000/AI98</f>
        <v>2290.1090120426916</v>
      </c>
      <c r="W98" s="60">
        <f t="shared" ref="W98:W133" si="48">T98*100000/AJ98</f>
        <v>690.60773480662988</v>
      </c>
      <c r="X98">
        <v>352</v>
      </c>
      <c r="Y98" s="35">
        <v>322</v>
      </c>
      <c r="Z98">
        <f t="shared" ref="Z98:Z125" si="49">X98-Y98</f>
        <v>30</v>
      </c>
      <c r="AA98" s="38">
        <f t="shared" ref="AA98:AA125" si="50">X98*100000/(AE98+AF98)</f>
        <v>1783.8139157756043</v>
      </c>
      <c r="AB98" s="38">
        <f t="shared" ref="AB98:AB125" si="51">Y98*100000/AE98</f>
        <v>1821.8852551770963</v>
      </c>
      <c r="AC98" s="38">
        <f t="shared" ref="AC98:AC125" si="52">Z98*100000/AF98</f>
        <v>1457.0179698882953</v>
      </c>
      <c r="AD98" s="38">
        <v>1185.7508918253529</v>
      </c>
      <c r="AE98">
        <v>17674</v>
      </c>
      <c r="AF98">
        <v>2059</v>
      </c>
      <c r="AG98" s="9">
        <v>17635</v>
      </c>
      <c r="AH98" s="9">
        <v>2268</v>
      </c>
      <c r="AI98">
        <v>17521</v>
      </c>
      <c r="AJ98">
        <v>2172</v>
      </c>
      <c r="AK98">
        <v>17635</v>
      </c>
      <c r="AL98">
        <v>2268</v>
      </c>
      <c r="AM98">
        <v>17272</v>
      </c>
      <c r="AN98">
        <v>2142</v>
      </c>
    </row>
    <row r="99" spans="1:40" x14ac:dyDescent="0.2">
      <c r="B99" t="s">
        <v>411</v>
      </c>
      <c r="C99" t="s">
        <v>107</v>
      </c>
      <c r="D99" t="s">
        <v>141</v>
      </c>
      <c r="E99" s="75">
        <f t="shared" si="36"/>
        <v>725.15</v>
      </c>
      <c r="F99" s="75">
        <v>675.15</v>
      </c>
      <c r="G99">
        <v>50</v>
      </c>
      <c r="H99" s="38">
        <f t="shared" si="37"/>
        <v>1950.4290056214529</v>
      </c>
      <c r="I99" s="38">
        <f t="shared" si="38"/>
        <v>2080.3931839891534</v>
      </c>
      <c r="J99" s="38">
        <f t="shared" si="39"/>
        <v>1057.9771476936098</v>
      </c>
      <c r="K99">
        <f t="shared" si="40"/>
        <v>1449.1</v>
      </c>
      <c r="L99">
        <v>1360.1</v>
      </c>
      <c r="M99">
        <v>89</v>
      </c>
      <c r="N99" s="98">
        <f t="shared" si="44"/>
        <v>126.36581643775888</v>
      </c>
      <c r="O99" s="38">
        <f t="shared" si="41"/>
        <v>3965.1398237837248</v>
      </c>
      <c r="P99" s="38">
        <f t="shared" si="42"/>
        <v>4262.5673812210107</v>
      </c>
      <c r="Q99" s="38">
        <f t="shared" si="43"/>
        <v>1918.9305735230703</v>
      </c>
      <c r="R99" s="38">
        <f t="shared" si="45"/>
        <v>1146.75</v>
      </c>
      <c r="S99" s="38">
        <v>1050.75</v>
      </c>
      <c r="T99" s="38">
        <v>96</v>
      </c>
      <c r="U99" s="38">
        <f t="shared" si="46"/>
        <v>3096.1445002429937</v>
      </c>
      <c r="V99" s="60">
        <f t="shared" si="47"/>
        <v>3239.2564276465873</v>
      </c>
      <c r="W99" s="60">
        <f t="shared" si="48"/>
        <v>2086.9565217391305</v>
      </c>
      <c r="X99">
        <v>935</v>
      </c>
      <c r="Y99" s="35">
        <v>846</v>
      </c>
      <c r="Z99">
        <f t="shared" si="49"/>
        <v>89</v>
      </c>
      <c r="AA99" s="38">
        <f t="shared" si="50"/>
        <v>2534.0126836142881</v>
      </c>
      <c r="AB99" s="38">
        <f t="shared" si="51"/>
        <v>2635.5961244898594</v>
      </c>
      <c r="AC99" s="38">
        <f t="shared" si="52"/>
        <v>1854.553031881642</v>
      </c>
      <c r="AD99" s="38">
        <v>2347.7261533409951</v>
      </c>
      <c r="AE99">
        <v>32099</v>
      </c>
      <c r="AF99">
        <v>4799</v>
      </c>
      <c r="AG99" s="9">
        <v>31908</v>
      </c>
      <c r="AH99" s="9">
        <v>4638</v>
      </c>
      <c r="AI99">
        <v>32438</v>
      </c>
      <c r="AJ99">
        <v>4600</v>
      </c>
      <c r="AK99">
        <v>31908</v>
      </c>
      <c r="AL99">
        <v>4638</v>
      </c>
      <c r="AM99">
        <v>32453</v>
      </c>
      <c r="AN99">
        <v>4726</v>
      </c>
    </row>
    <row r="100" spans="1:40" x14ac:dyDescent="0.2">
      <c r="B100" t="s">
        <v>412</v>
      </c>
      <c r="C100" t="s">
        <v>108</v>
      </c>
      <c r="D100" t="s">
        <v>141</v>
      </c>
      <c r="E100" s="75">
        <f t="shared" si="36"/>
        <v>502.9</v>
      </c>
      <c r="F100" s="75">
        <v>490.88</v>
      </c>
      <c r="G100" s="75">
        <v>12.02</v>
      </c>
      <c r="H100" s="38">
        <f t="shared" si="37"/>
        <v>2786.7671506150946</v>
      </c>
      <c r="I100" s="38">
        <f t="shared" si="38"/>
        <v>3066.8499312757713</v>
      </c>
      <c r="J100" s="38">
        <f t="shared" si="39"/>
        <v>589.21568627450972</v>
      </c>
      <c r="K100">
        <f t="shared" si="40"/>
        <v>858.96</v>
      </c>
      <c r="L100">
        <v>849.96</v>
      </c>
      <c r="M100">
        <v>9</v>
      </c>
      <c r="N100" s="98">
        <f t="shared" ref="N100:N119" si="53">K100*100/R100</f>
        <v>122.72435027360662</v>
      </c>
      <c r="O100" s="38">
        <f t="shared" si="41"/>
        <v>4739.612646912763</v>
      </c>
      <c r="P100" s="38">
        <f t="shared" si="42"/>
        <v>5287.1361035083355</v>
      </c>
      <c r="Q100" s="38">
        <f t="shared" si="43"/>
        <v>439.66780654616514</v>
      </c>
      <c r="R100" s="38">
        <f t="shared" si="45"/>
        <v>699.91</v>
      </c>
      <c r="S100" s="38">
        <v>682.31999999999994</v>
      </c>
      <c r="T100" s="38">
        <v>17.59</v>
      </c>
      <c r="U100" s="38">
        <f t="shared" si="46"/>
        <v>3908.3649765467949</v>
      </c>
      <c r="V100" s="60">
        <f t="shared" si="47"/>
        <v>4295.1026060682361</v>
      </c>
      <c r="W100" s="60">
        <f t="shared" si="48"/>
        <v>869.9307616221563</v>
      </c>
      <c r="X100">
        <v>529</v>
      </c>
      <c r="Y100" s="35">
        <v>510</v>
      </c>
      <c r="Z100">
        <f t="shared" si="49"/>
        <v>19</v>
      </c>
      <c r="AA100" s="38">
        <f t="shared" si="50"/>
        <v>2951.0208635501508</v>
      </c>
      <c r="AB100" s="38">
        <f t="shared" si="51"/>
        <v>3214.0156289387446</v>
      </c>
      <c r="AC100" s="38">
        <f t="shared" si="52"/>
        <v>923.22643343051504</v>
      </c>
      <c r="AD100" s="38">
        <v>2328.5328036197097</v>
      </c>
      <c r="AE100">
        <v>15868</v>
      </c>
      <c r="AF100">
        <v>2058</v>
      </c>
      <c r="AG100" s="9">
        <v>16076</v>
      </c>
      <c r="AH100" s="9">
        <v>2047</v>
      </c>
      <c r="AI100">
        <v>15886</v>
      </c>
      <c r="AJ100">
        <v>2022</v>
      </c>
      <c r="AK100">
        <v>16076</v>
      </c>
      <c r="AL100">
        <v>2047</v>
      </c>
      <c r="AM100">
        <v>16006</v>
      </c>
      <c r="AN100">
        <v>2040</v>
      </c>
    </row>
    <row r="101" spans="1:40" x14ac:dyDescent="0.2">
      <c r="B101" t="s">
        <v>413</v>
      </c>
      <c r="C101" t="s">
        <v>109</v>
      </c>
      <c r="D101" t="s">
        <v>141</v>
      </c>
      <c r="E101" s="75">
        <f t="shared" si="36"/>
        <v>480.14</v>
      </c>
      <c r="F101" s="75">
        <v>476.12</v>
      </c>
      <c r="G101" s="75">
        <v>4.0199999999999996</v>
      </c>
      <c r="H101" s="38">
        <f t="shared" si="37"/>
        <v>2823.3564624250266</v>
      </c>
      <c r="I101" s="38">
        <f t="shared" si="38"/>
        <v>3075.5119178347654</v>
      </c>
      <c r="J101" s="38">
        <f t="shared" si="39"/>
        <v>263.60655737704917</v>
      </c>
      <c r="K101">
        <f t="shared" si="40"/>
        <v>721.04</v>
      </c>
      <c r="L101">
        <v>704.04</v>
      </c>
      <c r="M101">
        <v>17</v>
      </c>
      <c r="N101" s="98">
        <f t="shared" si="53"/>
        <v>105.55563688532989</v>
      </c>
      <c r="O101" s="38">
        <f t="shared" si="41"/>
        <v>4162.5678328137628</v>
      </c>
      <c r="P101" s="38">
        <f t="shared" si="42"/>
        <v>4492.6296981685919</v>
      </c>
      <c r="Q101" s="38">
        <f t="shared" si="43"/>
        <v>1029.678982434888</v>
      </c>
      <c r="R101" s="38">
        <f t="shared" si="45"/>
        <v>683.09</v>
      </c>
      <c r="S101" s="38">
        <v>665.68000000000006</v>
      </c>
      <c r="T101" s="38">
        <v>17.41</v>
      </c>
      <c r="U101" s="38">
        <f t="shared" si="46"/>
        <v>4000.0585582947824</v>
      </c>
      <c r="V101" s="60">
        <f t="shared" si="47"/>
        <v>4297.7597004325653</v>
      </c>
      <c r="W101" s="60">
        <f t="shared" si="48"/>
        <v>1096.3476070528968</v>
      </c>
      <c r="X101">
        <v>627</v>
      </c>
      <c r="Y101" s="35">
        <v>596</v>
      </c>
      <c r="Z101">
        <f t="shared" si="49"/>
        <v>31</v>
      </c>
      <c r="AA101" s="38">
        <f t="shared" si="50"/>
        <v>3634.361233480176</v>
      </c>
      <c r="AB101" s="38">
        <f t="shared" si="51"/>
        <v>3819.7782477728642</v>
      </c>
      <c r="AC101" s="38">
        <f t="shared" si="52"/>
        <v>1879.9272286234082</v>
      </c>
      <c r="AD101" s="38">
        <v>3013.5088326983027</v>
      </c>
      <c r="AE101">
        <v>15603</v>
      </c>
      <c r="AF101">
        <v>1649</v>
      </c>
      <c r="AG101" s="9">
        <v>15671</v>
      </c>
      <c r="AH101" s="9">
        <v>1651</v>
      </c>
      <c r="AI101">
        <v>15489</v>
      </c>
      <c r="AJ101">
        <v>1588</v>
      </c>
      <c r="AK101">
        <v>15671</v>
      </c>
      <c r="AL101">
        <v>1651</v>
      </c>
      <c r="AM101">
        <v>15481</v>
      </c>
      <c r="AN101">
        <v>1525</v>
      </c>
    </row>
    <row r="102" spans="1:40" x14ac:dyDescent="0.2">
      <c r="B102" t="s">
        <v>414</v>
      </c>
      <c r="C102" t="s">
        <v>110</v>
      </c>
      <c r="D102" t="s">
        <v>141</v>
      </c>
      <c r="E102" s="75">
        <f t="shared" si="36"/>
        <v>607.34</v>
      </c>
      <c r="F102" s="75">
        <v>585.38</v>
      </c>
      <c r="G102" s="75">
        <v>21.96</v>
      </c>
      <c r="H102" s="38">
        <f t="shared" si="37"/>
        <v>2241.3551315643799</v>
      </c>
      <c r="I102" s="38">
        <f t="shared" si="38"/>
        <v>2466.7312797606505</v>
      </c>
      <c r="J102" s="38">
        <f t="shared" si="39"/>
        <v>652.40641711229944</v>
      </c>
      <c r="K102">
        <f t="shared" si="40"/>
        <v>1134.1999999999998</v>
      </c>
      <c r="L102">
        <v>1104.58</v>
      </c>
      <c r="M102">
        <v>29.62</v>
      </c>
      <c r="N102" s="98">
        <f t="shared" si="53"/>
        <v>105.68590543990754</v>
      </c>
      <c r="O102" s="38">
        <f t="shared" si="41"/>
        <v>4212.4419684308259</v>
      </c>
      <c r="P102" s="38">
        <f t="shared" si="42"/>
        <v>4702.9420530506241</v>
      </c>
      <c r="Q102" s="38">
        <f t="shared" si="43"/>
        <v>861.54741128563114</v>
      </c>
      <c r="R102" s="38">
        <f t="shared" si="45"/>
        <v>1073.18</v>
      </c>
      <c r="S102" s="38">
        <v>1037.2</v>
      </c>
      <c r="T102" s="38">
        <v>35.979999999999997</v>
      </c>
      <c r="U102" s="38">
        <f t="shared" si="46"/>
        <v>3976.8027866301045</v>
      </c>
      <c r="V102" s="60">
        <f t="shared" si="47"/>
        <v>4388.7784030804387</v>
      </c>
      <c r="W102" s="60">
        <f t="shared" si="48"/>
        <v>1073.0688935281835</v>
      </c>
      <c r="X102">
        <v>886</v>
      </c>
      <c r="Y102" s="35">
        <v>857</v>
      </c>
      <c r="Z102">
        <f t="shared" si="49"/>
        <v>29</v>
      </c>
      <c r="AA102" s="38">
        <f t="shared" si="50"/>
        <v>3296.2535808623834</v>
      </c>
      <c r="AB102" s="38">
        <f t="shared" si="51"/>
        <v>3655.9873725523653</v>
      </c>
      <c r="AC102" s="38">
        <f t="shared" si="52"/>
        <v>843.51367073880158</v>
      </c>
      <c r="AD102" s="38">
        <v>3160.6313834726093</v>
      </c>
      <c r="AE102">
        <v>23441</v>
      </c>
      <c r="AF102">
        <v>3438</v>
      </c>
      <c r="AG102" s="9">
        <v>23487</v>
      </c>
      <c r="AH102" s="9">
        <v>3438</v>
      </c>
      <c r="AI102">
        <v>23633</v>
      </c>
      <c r="AJ102">
        <v>3353</v>
      </c>
      <c r="AK102">
        <v>23487</v>
      </c>
      <c r="AL102">
        <v>3438</v>
      </c>
      <c r="AM102">
        <v>23731</v>
      </c>
      <c r="AN102">
        <v>3366</v>
      </c>
    </row>
    <row r="103" spans="1:40" x14ac:dyDescent="0.2">
      <c r="B103" t="s">
        <v>415</v>
      </c>
      <c r="C103" t="s">
        <v>111</v>
      </c>
      <c r="D103" t="s">
        <v>141</v>
      </c>
      <c r="E103">
        <f t="shared" si="36"/>
        <v>533</v>
      </c>
      <c r="F103">
        <v>512</v>
      </c>
      <c r="G103">
        <v>21</v>
      </c>
      <c r="H103" s="38">
        <f t="shared" si="37"/>
        <v>2399.3877734761863</v>
      </c>
      <c r="I103" s="38">
        <f t="shared" si="38"/>
        <v>2646.8155500413563</v>
      </c>
      <c r="J103" s="38">
        <f t="shared" si="39"/>
        <v>731.70731707317077</v>
      </c>
      <c r="K103">
        <f t="shared" si="40"/>
        <v>979</v>
      </c>
      <c r="L103">
        <v>915</v>
      </c>
      <c r="M103">
        <v>64</v>
      </c>
      <c r="N103" s="98">
        <f t="shared" si="53"/>
        <v>121.76616915422886</v>
      </c>
      <c r="O103" s="38">
        <f t="shared" si="41"/>
        <v>4457.2937534146786</v>
      </c>
      <c r="P103" s="38">
        <f t="shared" si="42"/>
        <v>4826.7130875138473</v>
      </c>
      <c r="Q103" s="38">
        <f t="shared" si="43"/>
        <v>2128.3671433322247</v>
      </c>
      <c r="R103" s="38">
        <f t="shared" si="45"/>
        <v>804</v>
      </c>
      <c r="S103" s="38">
        <v>751</v>
      </c>
      <c r="T103" s="38">
        <v>53</v>
      </c>
      <c r="U103" s="38">
        <f t="shared" si="46"/>
        <v>3630.2885266627536</v>
      </c>
      <c r="V103" s="60">
        <f t="shared" si="47"/>
        <v>3900.285640093482</v>
      </c>
      <c r="W103" s="60">
        <f t="shared" si="48"/>
        <v>1832.6417704011064</v>
      </c>
      <c r="X103">
        <v>775</v>
      </c>
      <c r="Y103" s="35">
        <v>720</v>
      </c>
      <c r="Z103">
        <f t="shared" si="49"/>
        <v>55</v>
      </c>
      <c r="AA103" s="38">
        <f t="shared" si="50"/>
        <v>3513.7830975698221</v>
      </c>
      <c r="AB103" s="38">
        <f t="shared" si="51"/>
        <v>3776.3558166369453</v>
      </c>
      <c r="AC103" s="38">
        <f t="shared" si="52"/>
        <v>1839.4648829431437</v>
      </c>
      <c r="AD103" s="38">
        <v>3428.3372791841193</v>
      </c>
      <c r="AE103">
        <v>19066</v>
      </c>
      <c r="AF103">
        <v>2990</v>
      </c>
      <c r="AG103" s="9">
        <v>18957</v>
      </c>
      <c r="AH103" s="9">
        <v>3007</v>
      </c>
      <c r="AI103">
        <v>19255</v>
      </c>
      <c r="AJ103">
        <v>2892</v>
      </c>
      <c r="AK103">
        <v>18957</v>
      </c>
      <c r="AL103">
        <v>3007</v>
      </c>
      <c r="AM103">
        <v>19344</v>
      </c>
      <c r="AN103">
        <v>2870</v>
      </c>
    </row>
    <row r="104" spans="1:40" x14ac:dyDescent="0.2">
      <c r="B104" t="s">
        <v>416</v>
      </c>
      <c r="C104" t="s">
        <v>112</v>
      </c>
      <c r="D104" t="s">
        <v>141</v>
      </c>
      <c r="E104">
        <f t="shared" si="36"/>
        <v>27</v>
      </c>
      <c r="F104">
        <v>27</v>
      </c>
      <c r="G104">
        <v>0</v>
      </c>
      <c r="H104" s="38">
        <f t="shared" si="37"/>
        <v>1021.180030257186</v>
      </c>
      <c r="I104" s="38">
        <f t="shared" si="38"/>
        <v>1133.5012594458437</v>
      </c>
      <c r="J104" s="38">
        <f t="shared" si="39"/>
        <v>0</v>
      </c>
      <c r="K104">
        <f t="shared" si="40"/>
        <v>88</v>
      </c>
      <c r="L104">
        <v>88</v>
      </c>
      <c r="M104">
        <v>0</v>
      </c>
      <c r="N104" s="98">
        <f t="shared" si="53"/>
        <v>110</v>
      </c>
      <c r="O104" s="38">
        <f t="shared" si="41"/>
        <v>3191.8752266956835</v>
      </c>
      <c r="P104" s="38">
        <f t="shared" si="42"/>
        <v>3511.5722266560256</v>
      </c>
      <c r="Q104" s="38">
        <f t="shared" si="43"/>
        <v>0</v>
      </c>
      <c r="R104" s="38">
        <f t="shared" si="45"/>
        <v>80</v>
      </c>
      <c r="S104" s="38">
        <v>79</v>
      </c>
      <c r="T104" s="38">
        <v>1</v>
      </c>
      <c r="U104" s="38">
        <f t="shared" si="46"/>
        <v>2990.6542056074768</v>
      </c>
      <c r="V104" s="60">
        <f t="shared" si="47"/>
        <v>3243.0213464696221</v>
      </c>
      <c r="W104" s="60">
        <f t="shared" si="48"/>
        <v>418.41004184100416</v>
      </c>
      <c r="X104">
        <v>57</v>
      </c>
      <c r="Y104" s="35">
        <v>57</v>
      </c>
      <c r="Z104">
        <f t="shared" si="49"/>
        <v>0</v>
      </c>
      <c r="AA104" s="38">
        <f t="shared" si="50"/>
        <v>2090.2090209020903</v>
      </c>
      <c r="AB104" s="38">
        <f t="shared" si="51"/>
        <v>2306.7583974099557</v>
      </c>
      <c r="AC104" s="38">
        <f t="shared" si="52"/>
        <v>0</v>
      </c>
      <c r="AD104" s="38">
        <v>1668.4802321363802</v>
      </c>
      <c r="AE104">
        <v>2471</v>
      </c>
      <c r="AF104">
        <v>256</v>
      </c>
      <c r="AG104" s="9">
        <v>2506</v>
      </c>
      <c r="AH104" s="9">
        <v>251</v>
      </c>
      <c r="AI104">
        <v>2436</v>
      </c>
      <c r="AJ104">
        <v>239</v>
      </c>
      <c r="AK104">
        <v>2506</v>
      </c>
      <c r="AL104">
        <v>251</v>
      </c>
      <c r="AM104">
        <v>2382</v>
      </c>
      <c r="AN104">
        <v>262</v>
      </c>
    </row>
    <row r="105" spans="1:40" x14ac:dyDescent="0.2">
      <c r="B105" t="s">
        <v>417</v>
      </c>
      <c r="C105" t="s">
        <v>113</v>
      </c>
      <c r="D105" t="s">
        <v>141</v>
      </c>
      <c r="E105">
        <f t="shared" si="36"/>
        <v>526</v>
      </c>
      <c r="F105">
        <v>513</v>
      </c>
      <c r="G105">
        <v>13</v>
      </c>
      <c r="H105" s="38">
        <f t="shared" si="37"/>
        <v>2289.9434044405748</v>
      </c>
      <c r="I105" s="38">
        <f t="shared" si="38"/>
        <v>2570.1402805611224</v>
      </c>
      <c r="J105" s="38">
        <f t="shared" si="39"/>
        <v>431.89368770764122</v>
      </c>
      <c r="K105">
        <f t="shared" si="40"/>
        <v>924</v>
      </c>
      <c r="L105">
        <v>890</v>
      </c>
      <c r="M105">
        <v>34</v>
      </c>
      <c r="N105" s="98">
        <f t="shared" si="53"/>
        <v>92.957746478873233</v>
      </c>
      <c r="O105" s="38">
        <f t="shared" si="41"/>
        <v>4043.055920189026</v>
      </c>
      <c r="P105" s="38">
        <f t="shared" si="42"/>
        <v>4515.4743784880775</v>
      </c>
      <c r="Q105" s="38">
        <f t="shared" si="43"/>
        <v>1081.4249363867684</v>
      </c>
      <c r="R105" s="38">
        <f t="shared" si="45"/>
        <v>994</v>
      </c>
      <c r="S105" s="38">
        <v>953</v>
      </c>
      <c r="T105" s="38">
        <v>41</v>
      </c>
      <c r="U105" s="38">
        <f t="shared" si="46"/>
        <v>4349.7286889550151</v>
      </c>
      <c r="V105" s="60">
        <f t="shared" si="47"/>
        <v>4776.463512429832</v>
      </c>
      <c r="W105" s="60">
        <f t="shared" si="48"/>
        <v>1413.7931034482758</v>
      </c>
      <c r="X105">
        <v>734</v>
      </c>
      <c r="Y105" s="35">
        <v>700</v>
      </c>
      <c r="Z105">
        <f t="shared" si="49"/>
        <v>34</v>
      </c>
      <c r="AA105" s="38">
        <f t="shared" si="50"/>
        <v>3199.0934449093443</v>
      </c>
      <c r="AB105" s="38">
        <f t="shared" si="51"/>
        <v>3540.1810549739544</v>
      </c>
      <c r="AC105" s="38">
        <f t="shared" si="52"/>
        <v>1072.2169662567014</v>
      </c>
      <c r="AD105" s="38">
        <v>3290.4524372101164</v>
      </c>
      <c r="AE105">
        <v>19773</v>
      </c>
      <c r="AF105">
        <v>3171</v>
      </c>
      <c r="AG105" s="9">
        <v>19710</v>
      </c>
      <c r="AH105" s="9">
        <v>3144</v>
      </c>
      <c r="AI105">
        <v>19952</v>
      </c>
      <c r="AJ105">
        <v>2900</v>
      </c>
      <c r="AK105">
        <v>19710</v>
      </c>
      <c r="AL105">
        <v>3144</v>
      </c>
      <c r="AM105">
        <v>19960</v>
      </c>
      <c r="AN105">
        <v>3010</v>
      </c>
    </row>
    <row r="106" spans="1:40" x14ac:dyDescent="0.2">
      <c r="B106" t="s">
        <v>418</v>
      </c>
      <c r="C106" t="s">
        <v>114</v>
      </c>
      <c r="D106" t="s">
        <v>141</v>
      </c>
      <c r="E106">
        <f t="shared" si="36"/>
        <v>575</v>
      </c>
      <c r="F106">
        <v>550</v>
      </c>
      <c r="G106">
        <v>25</v>
      </c>
      <c r="H106" s="38">
        <f t="shared" si="37"/>
        <v>2209.8385857033049</v>
      </c>
      <c r="I106" s="38">
        <f t="shared" si="38"/>
        <v>2502.6163716612823</v>
      </c>
      <c r="J106" s="38">
        <f t="shared" si="39"/>
        <v>618.35270838486269</v>
      </c>
      <c r="K106">
        <f t="shared" si="40"/>
        <v>971</v>
      </c>
      <c r="L106">
        <v>925</v>
      </c>
      <c r="M106">
        <v>46</v>
      </c>
      <c r="N106" s="98">
        <f t="shared" si="53"/>
        <v>129.98661311914324</v>
      </c>
      <c r="O106" s="38">
        <f t="shared" si="41"/>
        <v>4031.889714736536</v>
      </c>
      <c r="P106" s="38">
        <f t="shared" si="42"/>
        <v>4512.4152397677935</v>
      </c>
      <c r="Q106" s="38">
        <f t="shared" si="43"/>
        <v>1283.4821428571429</v>
      </c>
      <c r="R106" s="38">
        <f t="shared" si="45"/>
        <v>747</v>
      </c>
      <c r="S106" s="38">
        <v>712</v>
      </c>
      <c r="T106" s="38">
        <v>35</v>
      </c>
      <c r="U106" s="38">
        <f t="shared" si="46"/>
        <v>2965.580213585295</v>
      </c>
      <c r="V106" s="60">
        <f t="shared" si="47"/>
        <v>3335.207045156455</v>
      </c>
      <c r="W106" s="60">
        <f t="shared" si="48"/>
        <v>911.22103618849258</v>
      </c>
      <c r="X106">
        <v>604</v>
      </c>
      <c r="Y106" s="35">
        <v>540</v>
      </c>
      <c r="Z106">
        <f t="shared" si="49"/>
        <v>64</v>
      </c>
      <c r="AA106" s="38">
        <f t="shared" si="50"/>
        <v>2455.8835488330487</v>
      </c>
      <c r="AB106" s="38">
        <f t="shared" si="51"/>
        <v>2589.1829689298042</v>
      </c>
      <c r="AC106" s="38">
        <f t="shared" si="52"/>
        <v>1712.1455323702514</v>
      </c>
      <c r="AD106" s="38">
        <v>2022.1733172777479</v>
      </c>
      <c r="AE106">
        <v>20856</v>
      </c>
      <c r="AF106">
        <v>3738</v>
      </c>
      <c r="AG106" s="9">
        <v>20499</v>
      </c>
      <c r="AH106" s="9">
        <v>3584</v>
      </c>
      <c r="AI106">
        <v>21348</v>
      </c>
      <c r="AJ106">
        <v>3841</v>
      </c>
      <c r="AK106">
        <v>20499</v>
      </c>
      <c r="AL106">
        <v>3584</v>
      </c>
      <c r="AM106">
        <v>21977</v>
      </c>
      <c r="AN106">
        <v>4043</v>
      </c>
    </row>
    <row r="107" spans="1:40" x14ac:dyDescent="0.2">
      <c r="B107" t="s">
        <v>419</v>
      </c>
      <c r="C107" t="s">
        <v>115</v>
      </c>
      <c r="D107" t="s">
        <v>141</v>
      </c>
      <c r="E107">
        <f t="shared" si="36"/>
        <v>848</v>
      </c>
      <c r="F107">
        <v>755</v>
      </c>
      <c r="G107">
        <v>93</v>
      </c>
      <c r="H107" s="38">
        <f t="shared" si="37"/>
        <v>2619.3050193050194</v>
      </c>
      <c r="I107" s="38">
        <f t="shared" si="38"/>
        <v>3192.9290366235305</v>
      </c>
      <c r="J107" s="38">
        <f t="shared" si="39"/>
        <v>1065.4141367854279</v>
      </c>
      <c r="K107">
        <f t="shared" si="40"/>
        <v>1324</v>
      </c>
      <c r="L107">
        <v>1175</v>
      </c>
      <c r="M107">
        <v>149</v>
      </c>
      <c r="N107" s="98">
        <f t="shared" si="53"/>
        <v>150.11337868480726</v>
      </c>
      <c r="O107" s="38">
        <f t="shared" si="41"/>
        <v>4926.1450310674554</v>
      </c>
      <c r="P107" s="38">
        <f t="shared" si="42"/>
        <v>5778.7832587419462</v>
      </c>
      <c r="Q107" s="38">
        <f t="shared" si="43"/>
        <v>2276.8948655256722</v>
      </c>
      <c r="R107" s="38">
        <f t="shared" si="45"/>
        <v>882</v>
      </c>
      <c r="S107" s="38">
        <v>727</v>
      </c>
      <c r="T107" s="38">
        <v>155</v>
      </c>
      <c r="U107" s="38">
        <f t="shared" si="46"/>
        <v>2888.6778239937116</v>
      </c>
      <c r="V107" s="60">
        <f t="shared" si="47"/>
        <v>3225.9495917642885</v>
      </c>
      <c r="W107" s="60">
        <f t="shared" si="48"/>
        <v>1938.2268350631487</v>
      </c>
      <c r="X107">
        <v>797</v>
      </c>
      <c r="Y107" s="35">
        <v>644</v>
      </c>
      <c r="Z107">
        <f t="shared" si="49"/>
        <v>153</v>
      </c>
      <c r="AA107" s="38">
        <f t="shared" si="50"/>
        <v>2768.8993885491941</v>
      </c>
      <c r="AB107" s="38">
        <f t="shared" si="51"/>
        <v>3002.750967501282</v>
      </c>
      <c r="AC107" s="38">
        <f t="shared" si="52"/>
        <v>2085.3209758756984</v>
      </c>
      <c r="AD107" s="38">
        <v>2429.5866354131786</v>
      </c>
      <c r="AE107">
        <v>21447</v>
      </c>
      <c r="AF107">
        <v>7337</v>
      </c>
      <c r="AG107" s="9">
        <v>20333</v>
      </c>
      <c r="AH107" s="9">
        <v>6544</v>
      </c>
      <c r="AI107">
        <v>22536</v>
      </c>
      <c r="AJ107">
        <v>7997</v>
      </c>
      <c r="AK107">
        <v>20333</v>
      </c>
      <c r="AL107">
        <v>6544</v>
      </c>
      <c r="AM107">
        <v>23646</v>
      </c>
      <c r="AN107">
        <v>8729</v>
      </c>
    </row>
    <row r="108" spans="1:40" ht="13.5" thickBot="1" x14ac:dyDescent="0.25">
      <c r="B108" t="s">
        <v>420</v>
      </c>
      <c r="C108" t="s">
        <v>116</v>
      </c>
      <c r="D108" t="s">
        <v>141</v>
      </c>
      <c r="E108" s="75">
        <f t="shared" si="36"/>
        <v>375.66</v>
      </c>
      <c r="F108" s="75">
        <v>360.62</v>
      </c>
      <c r="G108" s="75">
        <v>15.04</v>
      </c>
      <c r="H108" s="38">
        <f t="shared" si="37"/>
        <v>2667.0926517571884</v>
      </c>
      <c r="I108" s="38">
        <f t="shared" si="38"/>
        <v>2974.6762352553001</v>
      </c>
      <c r="J108" s="38">
        <f t="shared" si="39"/>
        <v>766.56472986748213</v>
      </c>
      <c r="K108">
        <f t="shared" si="40"/>
        <v>640.80000000000007</v>
      </c>
      <c r="L108">
        <v>613.42000000000007</v>
      </c>
      <c r="M108">
        <v>27.38</v>
      </c>
      <c r="N108" s="98">
        <f t="shared" si="53"/>
        <v>108.09351911204078</v>
      </c>
      <c r="O108" s="38">
        <f t="shared" si="41"/>
        <v>4655.6233653007848</v>
      </c>
      <c r="P108" s="38">
        <f t="shared" si="42"/>
        <v>5223.2629427792917</v>
      </c>
      <c r="Q108" s="38">
        <f t="shared" si="43"/>
        <v>1355.4455445544554</v>
      </c>
      <c r="R108" s="38">
        <f t="shared" si="45"/>
        <v>592.81999999999994</v>
      </c>
      <c r="S108" s="38">
        <v>569.79999999999995</v>
      </c>
      <c r="T108" s="38">
        <v>23.02</v>
      </c>
      <c r="U108" s="38">
        <f t="shared" si="46"/>
        <v>4274.4249765664426</v>
      </c>
      <c r="V108" s="60">
        <f t="shared" si="47"/>
        <v>4789.0401748192971</v>
      </c>
      <c r="W108" s="60">
        <f t="shared" si="48"/>
        <v>1167.9350583460173</v>
      </c>
      <c r="X108">
        <v>415</v>
      </c>
      <c r="Y108" s="35">
        <v>392</v>
      </c>
      <c r="Z108">
        <f t="shared" si="49"/>
        <v>23</v>
      </c>
      <c r="AA108" s="38">
        <f t="shared" si="50"/>
        <v>3004.8512055607848</v>
      </c>
      <c r="AB108" s="38">
        <f t="shared" si="51"/>
        <v>3330.7842637437334</v>
      </c>
      <c r="AC108" s="38">
        <f t="shared" si="52"/>
        <v>1126.3467189030362</v>
      </c>
      <c r="AD108" s="38">
        <v>2332.1708805579774</v>
      </c>
      <c r="AE108">
        <v>11769</v>
      </c>
      <c r="AF108">
        <v>2042</v>
      </c>
      <c r="AG108" s="9">
        <v>11744</v>
      </c>
      <c r="AH108" s="9">
        <v>2020</v>
      </c>
      <c r="AI108">
        <v>11898</v>
      </c>
      <c r="AJ108">
        <v>1971</v>
      </c>
      <c r="AK108">
        <v>11744</v>
      </c>
      <c r="AL108">
        <v>2020</v>
      </c>
      <c r="AM108">
        <v>12123</v>
      </c>
      <c r="AN108">
        <v>1962</v>
      </c>
    </row>
    <row r="109" spans="1:40" s="2" customFormat="1" ht="13.5" thickBot="1" x14ac:dyDescent="0.25">
      <c r="A109" s="2" t="s">
        <v>117</v>
      </c>
      <c r="B109" s="2" t="s">
        <v>332</v>
      </c>
      <c r="E109" s="85">
        <f>SUM(E88:E108)</f>
        <v>9032.0400000000009</v>
      </c>
      <c r="F109" s="85">
        <v>8611.0000000000018</v>
      </c>
      <c r="G109" s="85">
        <v>421.04</v>
      </c>
      <c r="H109" s="37">
        <f t="shared" si="37"/>
        <v>2275.5774579755716</v>
      </c>
      <c r="I109" s="37">
        <f t="shared" si="38"/>
        <v>2508.440606966305</v>
      </c>
      <c r="J109" s="37">
        <f t="shared" si="39"/>
        <v>785.06833734220891</v>
      </c>
      <c r="K109" s="2">
        <f t="shared" si="40"/>
        <v>16431</v>
      </c>
      <c r="L109" s="2">
        <v>15640</v>
      </c>
      <c r="M109" s="2">
        <v>791</v>
      </c>
      <c r="N109" s="99">
        <f t="shared" si="53"/>
        <v>122.06373969244484</v>
      </c>
      <c r="O109" s="37">
        <f t="shared" si="41"/>
        <v>4233.4517665791518</v>
      </c>
      <c r="P109" s="37">
        <f t="shared" si="42"/>
        <v>4651.9928613920283</v>
      </c>
      <c r="Q109" s="37">
        <f t="shared" si="43"/>
        <v>1523.4096643106138</v>
      </c>
      <c r="R109" s="37">
        <f t="shared" si="45"/>
        <v>13461</v>
      </c>
      <c r="S109" s="37">
        <v>12713</v>
      </c>
      <c r="T109" s="37">
        <v>748</v>
      </c>
      <c r="U109" s="37">
        <f t="shared" si="46"/>
        <v>3417.538336549203</v>
      </c>
      <c r="V109" s="61">
        <f t="shared" si="47"/>
        <v>3725.3011624533715</v>
      </c>
      <c r="W109" s="61">
        <f t="shared" si="48"/>
        <v>1421.5397479997719</v>
      </c>
      <c r="X109" s="2">
        <v>11205</v>
      </c>
      <c r="Y109" s="35">
        <v>10373</v>
      </c>
      <c r="Z109">
        <f t="shared" si="49"/>
        <v>832</v>
      </c>
      <c r="AA109" s="38">
        <f t="shared" si="50"/>
        <v>2866.938733736743</v>
      </c>
      <c r="AB109" s="38">
        <f t="shared" si="51"/>
        <v>3071.1337703326049</v>
      </c>
      <c r="AC109" s="38">
        <f t="shared" si="52"/>
        <v>1567.53396009571</v>
      </c>
      <c r="AD109" s="37">
        <v>2550.4801312985833</v>
      </c>
      <c r="AE109">
        <v>337758</v>
      </c>
      <c r="AF109">
        <v>53077</v>
      </c>
      <c r="AG109" s="9">
        <v>336200</v>
      </c>
      <c r="AH109" s="9">
        <v>51923</v>
      </c>
      <c r="AI109" s="2">
        <v>341261</v>
      </c>
      <c r="AJ109" s="2">
        <v>52619</v>
      </c>
      <c r="AK109" s="2">
        <v>336200</v>
      </c>
      <c r="AL109" s="2">
        <v>51923</v>
      </c>
      <c r="AM109" s="2">
        <v>343281</v>
      </c>
      <c r="AN109" s="2">
        <v>53631</v>
      </c>
    </row>
    <row r="110" spans="1:40" x14ac:dyDescent="0.2">
      <c r="A110" t="s">
        <v>11</v>
      </c>
      <c r="B110" t="s">
        <v>421</v>
      </c>
      <c r="C110" t="s">
        <v>118</v>
      </c>
      <c r="D110" t="s">
        <v>141</v>
      </c>
      <c r="E110">
        <f t="shared" si="36"/>
        <v>331</v>
      </c>
      <c r="F110">
        <v>306</v>
      </c>
      <c r="G110">
        <v>25</v>
      </c>
      <c r="H110" s="38">
        <f t="shared" si="37"/>
        <v>2107.0723788910814</v>
      </c>
      <c r="I110" s="38">
        <f t="shared" si="38"/>
        <v>2277.2940388479569</v>
      </c>
      <c r="J110" s="38">
        <f t="shared" si="39"/>
        <v>1100.3521126760563</v>
      </c>
      <c r="K110">
        <f t="shared" si="40"/>
        <v>774</v>
      </c>
      <c r="L110">
        <v>737</v>
      </c>
      <c r="M110">
        <v>37</v>
      </c>
      <c r="N110" s="98">
        <f t="shared" si="53"/>
        <v>108.55539971949509</v>
      </c>
      <c r="O110" s="38">
        <f t="shared" si="41"/>
        <v>5077.074450639554</v>
      </c>
      <c r="P110" s="38">
        <f t="shared" si="42"/>
        <v>5627.6725717776417</v>
      </c>
      <c r="Q110" s="38">
        <f t="shared" si="43"/>
        <v>1721.7310376919497</v>
      </c>
      <c r="R110" s="38">
        <f t="shared" si="45"/>
        <v>713</v>
      </c>
      <c r="S110" s="38">
        <v>681</v>
      </c>
      <c r="T110" s="38">
        <v>32</v>
      </c>
      <c r="U110" s="38">
        <f t="shared" si="46"/>
        <v>4610.7087428867044</v>
      </c>
      <c r="V110" s="60">
        <f t="shared" si="47"/>
        <v>5136.9088028965825</v>
      </c>
      <c r="W110" s="60">
        <f t="shared" si="48"/>
        <v>1449.9320344358857</v>
      </c>
      <c r="X110">
        <v>655</v>
      </c>
      <c r="Y110" s="35">
        <v>601</v>
      </c>
      <c r="Z110">
        <f t="shared" si="49"/>
        <v>54</v>
      </c>
      <c r="AA110" s="38">
        <f t="shared" si="50"/>
        <v>4279.9268165185576</v>
      </c>
      <c r="AB110" s="38">
        <f t="shared" si="51"/>
        <v>4578.0012187690436</v>
      </c>
      <c r="AC110" s="38">
        <f t="shared" si="52"/>
        <v>2481.6176470588234</v>
      </c>
      <c r="AD110" s="38">
        <v>4086.5857658248606</v>
      </c>
      <c r="AE110">
        <v>13128</v>
      </c>
      <c r="AF110">
        <v>2176</v>
      </c>
      <c r="AG110" s="9">
        <v>13096</v>
      </c>
      <c r="AH110" s="9">
        <v>2149</v>
      </c>
      <c r="AI110">
        <v>13257</v>
      </c>
      <c r="AJ110">
        <v>2207</v>
      </c>
      <c r="AK110">
        <v>13096</v>
      </c>
      <c r="AL110">
        <v>2149</v>
      </c>
      <c r="AM110">
        <v>13437</v>
      </c>
      <c r="AN110">
        <v>2272</v>
      </c>
    </row>
    <row r="111" spans="1:40" x14ac:dyDescent="0.2">
      <c r="B111" t="s">
        <v>422</v>
      </c>
      <c r="C111" t="s">
        <v>119</v>
      </c>
      <c r="D111" t="s">
        <v>141</v>
      </c>
      <c r="E111">
        <f t="shared" si="36"/>
        <v>349</v>
      </c>
      <c r="F111">
        <v>345</v>
      </c>
      <c r="G111">
        <v>4</v>
      </c>
      <c r="H111" s="38">
        <f t="shared" si="37"/>
        <v>2246.9739891836207</v>
      </c>
      <c r="I111" s="38">
        <f t="shared" si="38"/>
        <v>2491.8743228602384</v>
      </c>
      <c r="J111" s="38">
        <f t="shared" si="39"/>
        <v>237.10729104919974</v>
      </c>
      <c r="K111">
        <f t="shared" si="40"/>
        <v>755</v>
      </c>
      <c r="L111">
        <v>742</v>
      </c>
      <c r="M111">
        <v>13</v>
      </c>
      <c r="N111" s="98">
        <f t="shared" si="53"/>
        <v>100.93582887700535</v>
      </c>
      <c r="O111" s="38">
        <f t="shared" si="41"/>
        <v>4770.9320695102688</v>
      </c>
      <c r="P111" s="38">
        <f t="shared" si="42"/>
        <v>5255.3296975706498</v>
      </c>
      <c r="Q111" s="38">
        <f t="shared" si="43"/>
        <v>762.01641266119577</v>
      </c>
      <c r="R111" s="38">
        <f t="shared" si="45"/>
        <v>748</v>
      </c>
      <c r="S111" s="38">
        <v>739</v>
      </c>
      <c r="T111" s="38">
        <v>9</v>
      </c>
      <c r="U111" s="38">
        <f t="shared" si="46"/>
        <v>4763.1176770249622</v>
      </c>
      <c r="V111" s="60">
        <f t="shared" si="47"/>
        <v>5275.1802412734669</v>
      </c>
      <c r="W111" s="60">
        <f t="shared" si="48"/>
        <v>530.97345132743362</v>
      </c>
      <c r="X111">
        <v>544</v>
      </c>
      <c r="Y111" s="35">
        <v>533</v>
      </c>
      <c r="Z111">
        <f t="shared" si="49"/>
        <v>11</v>
      </c>
      <c r="AA111" s="38">
        <f t="shared" si="50"/>
        <v>3456.6018553818781</v>
      </c>
      <c r="AB111" s="38">
        <f t="shared" si="51"/>
        <v>3804.4254104211277</v>
      </c>
      <c r="AC111" s="38">
        <f t="shared" si="52"/>
        <v>636.57407407407402</v>
      </c>
      <c r="AD111" s="38">
        <v>2691.9431279620853</v>
      </c>
      <c r="AE111">
        <v>14010</v>
      </c>
      <c r="AF111">
        <v>1728</v>
      </c>
      <c r="AG111" s="9">
        <v>14119</v>
      </c>
      <c r="AH111" s="9">
        <v>1706</v>
      </c>
      <c r="AI111">
        <v>14009</v>
      </c>
      <c r="AJ111">
        <v>1695</v>
      </c>
      <c r="AK111">
        <v>14119</v>
      </c>
      <c r="AL111">
        <v>1706</v>
      </c>
      <c r="AM111">
        <v>13845</v>
      </c>
      <c r="AN111">
        <v>1687</v>
      </c>
    </row>
    <row r="112" spans="1:40" x14ac:dyDescent="0.2">
      <c r="B112" t="s">
        <v>423</v>
      </c>
      <c r="C112" t="s">
        <v>120</v>
      </c>
      <c r="D112" t="s">
        <v>141</v>
      </c>
      <c r="E112">
        <f t="shared" si="36"/>
        <v>117</v>
      </c>
      <c r="F112">
        <v>107</v>
      </c>
      <c r="G112">
        <v>10</v>
      </c>
      <c r="H112" s="38">
        <f t="shared" si="37"/>
        <v>1229.6374146085129</v>
      </c>
      <c r="I112" s="38">
        <f t="shared" si="38"/>
        <v>1282.6660273315752</v>
      </c>
      <c r="J112" s="38">
        <f t="shared" si="39"/>
        <v>852.51491901108272</v>
      </c>
      <c r="K112">
        <f t="shared" si="40"/>
        <v>298</v>
      </c>
      <c r="L112">
        <v>280</v>
      </c>
      <c r="M112">
        <v>18</v>
      </c>
      <c r="N112" s="98">
        <f t="shared" si="53"/>
        <v>112.03007518796993</v>
      </c>
      <c r="O112" s="38">
        <f t="shared" si="41"/>
        <v>3070.2658149598187</v>
      </c>
      <c r="P112" s="38">
        <f t="shared" si="42"/>
        <v>3317.5355450236966</v>
      </c>
      <c r="Q112" s="38">
        <f t="shared" si="43"/>
        <v>1421.8009478672986</v>
      </c>
      <c r="R112" s="38">
        <f t="shared" si="45"/>
        <v>266</v>
      </c>
      <c r="S112" s="38">
        <v>247</v>
      </c>
      <c r="T112" s="38">
        <v>19</v>
      </c>
      <c r="U112" s="38">
        <f t="shared" si="46"/>
        <v>2770.8333333333335</v>
      </c>
      <c r="V112" s="60">
        <f t="shared" si="47"/>
        <v>2945.3851657524447</v>
      </c>
      <c r="W112" s="60">
        <f t="shared" si="48"/>
        <v>1565.0741350906096</v>
      </c>
      <c r="X112">
        <v>231</v>
      </c>
      <c r="Y112" s="35">
        <v>219</v>
      </c>
      <c r="Z112">
        <f t="shared" si="49"/>
        <v>12</v>
      </c>
      <c r="AA112" s="38">
        <f t="shared" si="50"/>
        <v>2392.2949461474732</v>
      </c>
      <c r="AB112" s="38">
        <f t="shared" si="51"/>
        <v>2602.4955436720143</v>
      </c>
      <c r="AC112" s="38">
        <f t="shared" si="52"/>
        <v>966.96212731668015</v>
      </c>
      <c r="AD112" s="38">
        <v>2359.3653410261695</v>
      </c>
      <c r="AE112">
        <v>8415</v>
      </c>
      <c r="AF112">
        <v>1241</v>
      </c>
      <c r="AG112" s="9">
        <v>8440</v>
      </c>
      <c r="AH112" s="9">
        <v>1266</v>
      </c>
      <c r="AI112">
        <v>8386</v>
      </c>
      <c r="AJ112">
        <v>1214</v>
      </c>
      <c r="AK112">
        <v>8440</v>
      </c>
      <c r="AL112">
        <v>1266</v>
      </c>
      <c r="AM112">
        <v>8342</v>
      </c>
      <c r="AN112">
        <v>1173</v>
      </c>
    </row>
    <row r="113" spans="2:40" x14ac:dyDescent="0.2">
      <c r="B113" t="s">
        <v>424</v>
      </c>
      <c r="C113" t="s">
        <v>121</v>
      </c>
      <c r="D113" t="s">
        <v>141</v>
      </c>
      <c r="E113">
        <f t="shared" si="36"/>
        <v>48</v>
      </c>
      <c r="F113">
        <v>41</v>
      </c>
      <c r="G113">
        <v>7</v>
      </c>
      <c r="H113" s="38">
        <f t="shared" si="37"/>
        <v>621.27879886098879</v>
      </c>
      <c r="I113" s="38">
        <f t="shared" si="38"/>
        <v>607.13756848807941</v>
      </c>
      <c r="J113" s="38">
        <f t="shared" si="39"/>
        <v>719.42446043165467</v>
      </c>
      <c r="K113">
        <f t="shared" si="40"/>
        <v>221</v>
      </c>
      <c r="L113">
        <v>218</v>
      </c>
      <c r="M113">
        <v>3</v>
      </c>
      <c r="N113" s="98">
        <f t="shared" si="53"/>
        <v>204.62962962962962</v>
      </c>
      <c r="O113" s="38">
        <f t="shared" si="41"/>
        <v>2867.8951466389826</v>
      </c>
      <c r="P113" s="38">
        <f t="shared" si="42"/>
        <v>3211.5497937536829</v>
      </c>
      <c r="Q113" s="38">
        <f t="shared" si="43"/>
        <v>326.79738562091501</v>
      </c>
      <c r="R113" s="38">
        <f t="shared" si="45"/>
        <v>108</v>
      </c>
      <c r="S113" s="38">
        <v>108</v>
      </c>
      <c r="T113" s="38">
        <v>0</v>
      </c>
      <c r="U113" s="38">
        <f t="shared" si="46"/>
        <v>1398.9637305699482</v>
      </c>
      <c r="V113" s="60">
        <f t="shared" si="47"/>
        <v>1595.2732644017726</v>
      </c>
      <c r="W113" s="60">
        <f t="shared" si="48"/>
        <v>0</v>
      </c>
      <c r="X113">
        <v>89</v>
      </c>
      <c r="Y113" s="35">
        <v>86</v>
      </c>
      <c r="Z113">
        <f t="shared" si="49"/>
        <v>3</v>
      </c>
      <c r="AA113" s="38">
        <f t="shared" si="50"/>
        <v>1147.2028873420984</v>
      </c>
      <c r="AB113" s="38">
        <f t="shared" si="51"/>
        <v>1264.5199235406558</v>
      </c>
      <c r="AC113" s="38">
        <f t="shared" si="52"/>
        <v>313.47962382445144</v>
      </c>
      <c r="AD113" s="38">
        <v>869.45237477290425</v>
      </c>
      <c r="AE113">
        <v>6801</v>
      </c>
      <c r="AF113">
        <v>957</v>
      </c>
      <c r="AG113" s="9">
        <v>6788</v>
      </c>
      <c r="AH113" s="9">
        <v>918</v>
      </c>
      <c r="AI113">
        <v>6770</v>
      </c>
      <c r="AJ113">
        <v>950</v>
      </c>
      <c r="AK113">
        <v>6788</v>
      </c>
      <c r="AL113">
        <v>918</v>
      </c>
      <c r="AM113">
        <v>6753</v>
      </c>
      <c r="AN113">
        <v>973</v>
      </c>
    </row>
    <row r="114" spans="2:40" x14ac:dyDescent="0.2">
      <c r="B114" t="s">
        <v>425</v>
      </c>
      <c r="C114" t="s">
        <v>122</v>
      </c>
      <c r="D114" t="s">
        <v>141</v>
      </c>
      <c r="E114">
        <f t="shared" si="36"/>
        <v>336</v>
      </c>
      <c r="F114">
        <v>309</v>
      </c>
      <c r="G114">
        <v>27</v>
      </c>
      <c r="H114" s="38">
        <f t="shared" si="37"/>
        <v>2089.8121656922499</v>
      </c>
      <c r="I114" s="38">
        <f t="shared" si="38"/>
        <v>2285.1649164324804</v>
      </c>
      <c r="J114" s="38">
        <f t="shared" si="39"/>
        <v>1056.338028169014</v>
      </c>
      <c r="K114">
        <f t="shared" si="40"/>
        <v>609</v>
      </c>
      <c r="L114">
        <v>552</v>
      </c>
      <c r="M114">
        <v>57</v>
      </c>
      <c r="N114" s="98">
        <f t="shared" si="53"/>
        <v>82.970027247956409</v>
      </c>
      <c r="O114" s="38">
        <f t="shared" si="41"/>
        <v>3865.4395430022214</v>
      </c>
      <c r="P114" s="38">
        <f t="shared" si="42"/>
        <v>4180.2347595607725</v>
      </c>
      <c r="Q114" s="38">
        <f t="shared" si="43"/>
        <v>2235.294117647059</v>
      </c>
      <c r="R114" s="38">
        <f t="shared" si="45"/>
        <v>734</v>
      </c>
      <c r="S114" s="38">
        <v>666</v>
      </c>
      <c r="T114" s="38">
        <v>68</v>
      </c>
      <c r="U114" s="38">
        <f t="shared" si="46"/>
        <v>4579.4858996755675</v>
      </c>
      <c r="V114" s="60">
        <f t="shared" si="47"/>
        <v>4940.2863289073512</v>
      </c>
      <c r="W114" s="60">
        <f t="shared" si="48"/>
        <v>2669.8076168040834</v>
      </c>
      <c r="X114">
        <v>652</v>
      </c>
      <c r="Y114" s="35">
        <v>611</v>
      </c>
      <c r="Z114">
        <f t="shared" si="49"/>
        <v>41</v>
      </c>
      <c r="AA114" s="38">
        <f t="shared" si="50"/>
        <v>4087.0055788879836</v>
      </c>
      <c r="AB114" s="38">
        <f t="shared" si="51"/>
        <v>4557.6607489183943</v>
      </c>
      <c r="AC114" s="38">
        <f t="shared" si="52"/>
        <v>1609.7369454259913</v>
      </c>
      <c r="AD114" s="38">
        <v>3694.0653760710884</v>
      </c>
      <c r="AE114">
        <v>13406</v>
      </c>
      <c r="AF114">
        <v>2547</v>
      </c>
      <c r="AG114" s="9">
        <v>13205</v>
      </c>
      <c r="AH114" s="9">
        <v>2550</v>
      </c>
      <c r="AI114">
        <v>13481</v>
      </c>
      <c r="AJ114">
        <v>2547</v>
      </c>
      <c r="AK114">
        <v>13205</v>
      </c>
      <c r="AL114">
        <v>2550</v>
      </c>
      <c r="AM114">
        <v>13522</v>
      </c>
      <c r="AN114">
        <v>2556</v>
      </c>
    </row>
    <row r="115" spans="2:40" x14ac:dyDescent="0.2">
      <c r="B115" t="s">
        <v>426</v>
      </c>
      <c r="C115" t="s">
        <v>123</v>
      </c>
      <c r="D115" t="s">
        <v>141</v>
      </c>
      <c r="E115">
        <f t="shared" si="36"/>
        <v>546</v>
      </c>
      <c r="F115">
        <v>519</v>
      </c>
      <c r="G115">
        <v>27</v>
      </c>
      <c r="H115" s="38">
        <f t="shared" si="37"/>
        <v>2200.4594365856606</v>
      </c>
      <c r="I115" s="38">
        <f t="shared" si="38"/>
        <v>2363.9262127078114</v>
      </c>
      <c r="J115" s="38">
        <f t="shared" si="39"/>
        <v>944.7165850244927</v>
      </c>
      <c r="K115">
        <f t="shared" si="40"/>
        <v>1088</v>
      </c>
      <c r="L115">
        <v>1046</v>
      </c>
      <c r="M115">
        <v>42</v>
      </c>
      <c r="N115" s="98">
        <f t="shared" si="53"/>
        <v>95.438596491228068</v>
      </c>
      <c r="O115" s="38">
        <f t="shared" si="41"/>
        <v>4470.9266488596668</v>
      </c>
      <c r="P115" s="38">
        <f t="shared" si="42"/>
        <v>4853.3778767631775</v>
      </c>
      <c r="Q115" s="38">
        <f t="shared" si="43"/>
        <v>1509.1627739849084</v>
      </c>
      <c r="R115" s="38">
        <f t="shared" si="45"/>
        <v>1140</v>
      </c>
      <c r="S115" s="38">
        <v>1094</v>
      </c>
      <c r="T115" s="38">
        <v>46</v>
      </c>
      <c r="U115" s="38">
        <f t="shared" si="46"/>
        <v>4634.7115501890476</v>
      </c>
      <c r="V115" s="60">
        <f t="shared" si="47"/>
        <v>5028.7290278096989</v>
      </c>
      <c r="W115" s="60">
        <f t="shared" si="48"/>
        <v>1618.5784658691064</v>
      </c>
      <c r="X115">
        <v>1068</v>
      </c>
      <c r="Y115" s="35">
        <v>1024</v>
      </c>
      <c r="Z115">
        <f t="shared" si="49"/>
        <v>44</v>
      </c>
      <c r="AA115" s="38">
        <f t="shared" si="50"/>
        <v>4374.0017201130358</v>
      </c>
      <c r="AB115" s="38">
        <f t="shared" si="51"/>
        <v>4740.9602296402609</v>
      </c>
      <c r="AC115" s="38">
        <f t="shared" si="52"/>
        <v>1561.3910574875799</v>
      </c>
      <c r="AD115" s="38">
        <v>4232.586809122663</v>
      </c>
      <c r="AE115">
        <v>21599</v>
      </c>
      <c r="AF115">
        <v>2818</v>
      </c>
      <c r="AG115" s="9">
        <v>21552</v>
      </c>
      <c r="AH115" s="9">
        <v>2783</v>
      </c>
      <c r="AI115">
        <v>21755</v>
      </c>
      <c r="AJ115">
        <v>2842</v>
      </c>
      <c r="AK115">
        <v>21552</v>
      </c>
      <c r="AL115">
        <v>2783</v>
      </c>
      <c r="AM115">
        <v>21955</v>
      </c>
      <c r="AN115">
        <v>2858</v>
      </c>
    </row>
    <row r="116" spans="2:40" x14ac:dyDescent="0.2">
      <c r="B116" t="s">
        <v>427</v>
      </c>
      <c r="C116" t="s">
        <v>124</v>
      </c>
      <c r="D116" t="s">
        <v>141</v>
      </c>
      <c r="E116">
        <f t="shared" si="36"/>
        <v>313</v>
      </c>
      <c r="F116">
        <v>299</v>
      </c>
      <c r="G116">
        <v>14</v>
      </c>
      <c r="H116" s="38">
        <f t="shared" si="37"/>
        <v>1206.7702509927901</v>
      </c>
      <c r="I116" s="38">
        <f t="shared" si="38"/>
        <v>1364.735953261217</v>
      </c>
      <c r="J116" s="38">
        <f t="shared" si="39"/>
        <v>347.5670307845084</v>
      </c>
      <c r="K116">
        <f t="shared" si="40"/>
        <v>717</v>
      </c>
      <c r="L116">
        <v>681</v>
      </c>
      <c r="M116">
        <v>36</v>
      </c>
      <c r="N116" s="98">
        <f t="shared" si="53"/>
        <v>96.630727762803232</v>
      </c>
      <c r="O116" s="38">
        <f t="shared" si="41"/>
        <v>2814.4135657089023</v>
      </c>
      <c r="P116" s="38">
        <f t="shared" si="42"/>
        <v>3148.1139053254437</v>
      </c>
      <c r="Q116" s="38">
        <f t="shared" si="43"/>
        <v>936.52445369406871</v>
      </c>
      <c r="R116" s="38">
        <f t="shared" si="45"/>
        <v>742</v>
      </c>
      <c r="S116" s="38">
        <v>679</v>
      </c>
      <c r="T116" s="38">
        <v>63</v>
      </c>
      <c r="U116" s="38">
        <f t="shared" si="46"/>
        <v>2901.3842183467586</v>
      </c>
      <c r="V116" s="60">
        <f t="shared" si="47"/>
        <v>3131.9188191881917</v>
      </c>
      <c r="W116" s="60">
        <f t="shared" si="48"/>
        <v>1617.8736517719569</v>
      </c>
      <c r="X116">
        <v>708</v>
      </c>
      <c r="Y116" s="35">
        <v>639</v>
      </c>
      <c r="Z116">
        <f t="shared" si="49"/>
        <v>69</v>
      </c>
      <c r="AA116" s="38">
        <f t="shared" si="50"/>
        <v>2777.4508650111802</v>
      </c>
      <c r="AB116" s="38">
        <f t="shared" si="51"/>
        <v>2947.8248835170921</v>
      </c>
      <c r="AC116" s="38">
        <f t="shared" si="52"/>
        <v>1809.1242789722075</v>
      </c>
      <c r="AD116" s="38">
        <v>2500.392526299262</v>
      </c>
      <c r="AE116">
        <v>21677</v>
      </c>
      <c r="AF116">
        <v>3814</v>
      </c>
      <c r="AG116" s="9">
        <v>21632</v>
      </c>
      <c r="AH116" s="9">
        <v>3844</v>
      </c>
      <c r="AI116">
        <v>21680</v>
      </c>
      <c r="AJ116">
        <v>3894</v>
      </c>
      <c r="AK116">
        <v>21632</v>
      </c>
      <c r="AL116">
        <v>3844</v>
      </c>
      <c r="AM116">
        <v>21909</v>
      </c>
      <c r="AN116">
        <v>4028</v>
      </c>
    </row>
    <row r="117" spans="2:40" x14ac:dyDescent="0.2">
      <c r="B117" t="s">
        <v>428</v>
      </c>
      <c r="C117" t="s">
        <v>125</v>
      </c>
      <c r="D117" t="s">
        <v>141</v>
      </c>
      <c r="E117">
        <f t="shared" si="36"/>
        <v>314</v>
      </c>
      <c r="F117">
        <v>292</v>
      </c>
      <c r="G117">
        <v>22</v>
      </c>
      <c r="H117" s="38">
        <f t="shared" si="37"/>
        <v>1792.8514331392028</v>
      </c>
      <c r="I117" s="38">
        <f t="shared" si="38"/>
        <v>1927.7744767940846</v>
      </c>
      <c r="J117" s="38">
        <f t="shared" si="39"/>
        <v>929.44655682298264</v>
      </c>
      <c r="K117">
        <f t="shared" si="40"/>
        <v>621</v>
      </c>
      <c r="L117">
        <v>587</v>
      </c>
      <c r="M117">
        <v>34</v>
      </c>
      <c r="N117" s="98">
        <f t="shared" si="53"/>
        <v>123.95209580838323</v>
      </c>
      <c r="O117" s="38">
        <f t="shared" si="41"/>
        <v>3638.3876259667213</v>
      </c>
      <c r="P117" s="38">
        <f t="shared" si="42"/>
        <v>3962.4679357364653</v>
      </c>
      <c r="Q117" s="38">
        <f t="shared" si="43"/>
        <v>1508.4294587400177</v>
      </c>
      <c r="R117" s="38">
        <f t="shared" si="45"/>
        <v>501</v>
      </c>
      <c r="S117" s="38">
        <v>468</v>
      </c>
      <c r="T117" s="38">
        <v>33</v>
      </c>
      <c r="U117" s="38">
        <f t="shared" si="46"/>
        <v>2895.7863707300157</v>
      </c>
      <c r="V117" s="60">
        <f t="shared" si="47"/>
        <v>3125.6261270286514</v>
      </c>
      <c r="W117" s="60">
        <f t="shared" si="48"/>
        <v>1417.5257731958764</v>
      </c>
      <c r="X117">
        <v>769</v>
      </c>
      <c r="Y117" s="35">
        <v>727</v>
      </c>
      <c r="Z117">
        <f t="shared" si="49"/>
        <v>42</v>
      </c>
      <c r="AA117" s="38">
        <f t="shared" si="50"/>
        <v>4457.971014492754</v>
      </c>
      <c r="AB117" s="38">
        <f t="shared" si="51"/>
        <v>4860.925381117946</v>
      </c>
      <c r="AC117" s="38">
        <f t="shared" si="52"/>
        <v>1830.8631211857019</v>
      </c>
      <c r="AD117" s="38">
        <v>2747.8322006093272</v>
      </c>
      <c r="AE117">
        <v>14956</v>
      </c>
      <c r="AF117">
        <v>2294</v>
      </c>
      <c r="AG117" s="9">
        <v>14814</v>
      </c>
      <c r="AH117" s="9">
        <v>2254</v>
      </c>
      <c r="AI117">
        <v>14973</v>
      </c>
      <c r="AJ117">
        <v>2328</v>
      </c>
      <c r="AK117">
        <v>14814</v>
      </c>
      <c r="AL117">
        <v>2254</v>
      </c>
      <c r="AM117">
        <v>15147</v>
      </c>
      <c r="AN117">
        <v>2367</v>
      </c>
    </row>
    <row r="118" spans="2:40" x14ac:dyDescent="0.2">
      <c r="B118" t="s">
        <v>429</v>
      </c>
      <c r="C118" t="s">
        <v>126</v>
      </c>
      <c r="D118" t="s">
        <v>141</v>
      </c>
      <c r="E118">
        <f t="shared" si="36"/>
        <v>290</v>
      </c>
      <c r="F118">
        <v>260</v>
      </c>
      <c r="G118">
        <v>30</v>
      </c>
      <c r="H118" s="38">
        <f t="shared" si="37"/>
        <v>2668.6297966320053</v>
      </c>
      <c r="I118" s="38">
        <f t="shared" si="38"/>
        <v>2936.8575624082232</v>
      </c>
      <c r="J118" s="38">
        <f t="shared" si="39"/>
        <v>1489.5729890764649</v>
      </c>
      <c r="K118">
        <f t="shared" si="40"/>
        <v>550</v>
      </c>
      <c r="L118">
        <v>471</v>
      </c>
      <c r="M118">
        <v>79</v>
      </c>
      <c r="N118" s="98">
        <f t="shared" si="53"/>
        <v>130.02364066193854</v>
      </c>
      <c r="O118" s="38">
        <f t="shared" si="41"/>
        <v>5439.6202156067648</v>
      </c>
      <c r="P118" s="38">
        <f t="shared" si="42"/>
        <v>5622.5379013966813</v>
      </c>
      <c r="Q118" s="38">
        <f t="shared" si="43"/>
        <v>4555.9400230680503</v>
      </c>
      <c r="R118" s="38">
        <f t="shared" si="45"/>
        <v>423</v>
      </c>
      <c r="S118" s="38">
        <v>357</v>
      </c>
      <c r="T118" s="38">
        <v>66</v>
      </c>
      <c r="U118" s="38">
        <f t="shared" si="46"/>
        <v>4019.3842645381983</v>
      </c>
      <c r="V118" s="60">
        <f t="shared" si="47"/>
        <v>4150.6801534705264</v>
      </c>
      <c r="W118" s="60">
        <f t="shared" si="48"/>
        <v>3432.1372854914198</v>
      </c>
      <c r="X118">
        <v>350</v>
      </c>
      <c r="Y118" s="35">
        <v>330</v>
      </c>
      <c r="Z118">
        <f t="shared" si="49"/>
        <v>20</v>
      </c>
      <c r="AA118" s="38">
        <f t="shared" si="50"/>
        <v>3405.3317766102355</v>
      </c>
      <c r="AB118" s="38">
        <f t="shared" si="51"/>
        <v>3913.1981501245109</v>
      </c>
      <c r="AC118" s="38">
        <f t="shared" si="52"/>
        <v>1084.010840108401</v>
      </c>
      <c r="AD118" s="38">
        <v>2462.6644248837897</v>
      </c>
      <c r="AE118">
        <v>8433</v>
      </c>
      <c r="AF118">
        <v>1845</v>
      </c>
      <c r="AG118" s="9">
        <v>8377</v>
      </c>
      <c r="AH118" s="9">
        <v>1734</v>
      </c>
      <c r="AI118">
        <v>8601</v>
      </c>
      <c r="AJ118">
        <v>1923</v>
      </c>
      <c r="AK118">
        <v>8377</v>
      </c>
      <c r="AL118">
        <v>1734</v>
      </c>
      <c r="AM118">
        <v>8853</v>
      </c>
      <c r="AN118">
        <v>2014</v>
      </c>
    </row>
    <row r="119" spans="2:40" x14ac:dyDescent="0.2">
      <c r="B119" t="s">
        <v>430</v>
      </c>
      <c r="C119" t="s">
        <v>127</v>
      </c>
      <c r="D119" t="s">
        <v>141</v>
      </c>
      <c r="E119">
        <f t="shared" si="36"/>
        <v>134</v>
      </c>
      <c r="F119">
        <v>129</v>
      </c>
      <c r="G119">
        <v>5</v>
      </c>
      <c r="H119" s="38">
        <f t="shared" si="37"/>
        <v>1860.3359711231431</v>
      </c>
      <c r="I119" s="38">
        <f t="shared" si="38"/>
        <v>2039.8481973434534</v>
      </c>
      <c r="J119" s="38">
        <f t="shared" si="39"/>
        <v>568.82821387940839</v>
      </c>
      <c r="K119">
        <f t="shared" si="40"/>
        <v>318</v>
      </c>
      <c r="L119">
        <v>296</v>
      </c>
      <c r="M119">
        <v>22</v>
      </c>
      <c r="N119" s="98">
        <f t="shared" si="53"/>
        <v>106.35451505016722</v>
      </c>
      <c r="O119" s="38">
        <f t="shared" si="41"/>
        <v>4280.52227756091</v>
      </c>
      <c r="P119" s="38">
        <f t="shared" si="42"/>
        <v>4546.1526647212413</v>
      </c>
      <c r="Q119" s="38">
        <f t="shared" si="43"/>
        <v>2396.5141612200437</v>
      </c>
      <c r="R119" s="38">
        <f t="shared" si="45"/>
        <v>299</v>
      </c>
      <c r="S119" s="38">
        <v>287</v>
      </c>
      <c r="T119" s="38">
        <v>12</v>
      </c>
      <c r="U119" s="38">
        <f t="shared" si="46"/>
        <v>4096.451568708042</v>
      </c>
      <c r="V119" s="60">
        <f t="shared" si="47"/>
        <v>4499.8432110379426</v>
      </c>
      <c r="W119" s="60">
        <f t="shared" si="48"/>
        <v>1302.9315960912052</v>
      </c>
      <c r="X119">
        <v>232</v>
      </c>
      <c r="Y119" s="35">
        <v>221</v>
      </c>
      <c r="Z119">
        <f t="shared" si="49"/>
        <v>11</v>
      </c>
      <c r="AA119" s="38">
        <f t="shared" si="50"/>
        <v>3137.2549019607845</v>
      </c>
      <c r="AB119" s="38">
        <f t="shared" si="51"/>
        <v>3408.91562548203</v>
      </c>
      <c r="AC119" s="38">
        <f t="shared" si="52"/>
        <v>1206.140350877193</v>
      </c>
      <c r="AD119" s="38">
        <v>3715.1702786377709</v>
      </c>
      <c r="AE119">
        <v>6483</v>
      </c>
      <c r="AF119">
        <v>912</v>
      </c>
      <c r="AG119" s="9">
        <v>6511</v>
      </c>
      <c r="AH119" s="9">
        <v>918</v>
      </c>
      <c r="AI119">
        <v>6378</v>
      </c>
      <c r="AJ119">
        <v>921</v>
      </c>
      <c r="AK119">
        <v>6511</v>
      </c>
      <c r="AL119">
        <v>918</v>
      </c>
      <c r="AM119">
        <v>6324</v>
      </c>
      <c r="AN119">
        <v>879</v>
      </c>
    </row>
    <row r="120" spans="2:40" x14ac:dyDescent="0.2">
      <c r="B120" t="s">
        <v>431</v>
      </c>
      <c r="C120" t="s">
        <v>128</v>
      </c>
      <c r="D120" t="s">
        <v>141</v>
      </c>
      <c r="E120">
        <f t="shared" si="36"/>
        <v>7</v>
      </c>
      <c r="F120">
        <v>7</v>
      </c>
      <c r="G120">
        <v>0</v>
      </c>
      <c r="H120" s="38">
        <f t="shared" si="37"/>
        <v>1026.3929618768327</v>
      </c>
      <c r="I120" s="38">
        <f t="shared" si="38"/>
        <v>1026.3929618768327</v>
      </c>
      <c r="J120" s="38"/>
      <c r="K120">
        <f t="shared" si="40"/>
        <v>18</v>
      </c>
      <c r="L120">
        <v>18</v>
      </c>
      <c r="M120">
        <v>0</v>
      </c>
      <c r="O120" s="38">
        <f t="shared" si="41"/>
        <v>2343.75</v>
      </c>
      <c r="P120" s="38">
        <f t="shared" si="42"/>
        <v>2343.75</v>
      </c>
      <c r="Q120" s="38" t="e">
        <f t="shared" si="43"/>
        <v>#DIV/0!</v>
      </c>
      <c r="R120" s="38">
        <f t="shared" si="45"/>
        <v>16</v>
      </c>
      <c r="S120" s="38">
        <v>16</v>
      </c>
      <c r="T120" s="38">
        <v>0</v>
      </c>
      <c r="U120" s="38">
        <f t="shared" si="46"/>
        <v>2197.802197802198</v>
      </c>
      <c r="V120" s="60">
        <f t="shared" si="47"/>
        <v>2197.802197802198</v>
      </c>
      <c r="W120" s="60" t="e">
        <f t="shared" si="48"/>
        <v>#DIV/0!</v>
      </c>
      <c r="X120">
        <v>20</v>
      </c>
      <c r="Y120" s="35">
        <v>20</v>
      </c>
      <c r="Z120">
        <f t="shared" si="49"/>
        <v>0</v>
      </c>
      <c r="AA120" s="38">
        <f t="shared" si="50"/>
        <v>2638.5224274406332</v>
      </c>
      <c r="AB120" s="38">
        <f t="shared" si="51"/>
        <v>2638.5224274406332</v>
      </c>
      <c r="AC120" s="38" t="e">
        <f t="shared" si="52"/>
        <v>#DIV/0!</v>
      </c>
      <c r="AD120" s="38">
        <v>4036.4583333333335</v>
      </c>
      <c r="AE120">
        <v>758</v>
      </c>
      <c r="AF120">
        <v>0</v>
      </c>
      <c r="AG120" s="9">
        <v>768</v>
      </c>
      <c r="AH120" s="9">
        <v>0</v>
      </c>
      <c r="AI120">
        <v>728</v>
      </c>
      <c r="AJ120">
        <v>0</v>
      </c>
      <c r="AK120">
        <v>768</v>
      </c>
      <c r="AL120">
        <v>0</v>
      </c>
      <c r="AM120">
        <v>682</v>
      </c>
      <c r="AN120">
        <v>0</v>
      </c>
    </row>
    <row r="121" spans="2:40" x14ac:dyDescent="0.2">
      <c r="B121" t="s">
        <v>432</v>
      </c>
      <c r="C121" t="s">
        <v>129</v>
      </c>
      <c r="D121" t="s">
        <v>141</v>
      </c>
      <c r="E121">
        <f t="shared" si="36"/>
        <v>339</v>
      </c>
      <c r="F121">
        <v>319</v>
      </c>
      <c r="G121">
        <v>20</v>
      </c>
      <c r="H121" s="38">
        <f t="shared" si="37"/>
        <v>2093.626482213439</v>
      </c>
      <c r="I121" s="38">
        <f t="shared" si="38"/>
        <v>2319.831284997455</v>
      </c>
      <c r="J121" s="38">
        <f t="shared" si="39"/>
        <v>819.33633756657105</v>
      </c>
      <c r="K121">
        <f t="shared" si="40"/>
        <v>630</v>
      </c>
      <c r="L121">
        <v>596</v>
      </c>
      <c r="M121">
        <v>34</v>
      </c>
      <c r="N121" s="98">
        <f t="shared" ref="N121:N133" si="54">K121*100/R121</f>
        <v>106.9609507640068</v>
      </c>
      <c r="O121" s="38">
        <f t="shared" si="41"/>
        <v>4099.6941498015231</v>
      </c>
      <c r="P121" s="38">
        <f t="shared" si="42"/>
        <v>4548.2295482295485</v>
      </c>
      <c r="Q121" s="38">
        <f t="shared" si="43"/>
        <v>1502.4304021210783</v>
      </c>
      <c r="R121" s="38">
        <f t="shared" si="45"/>
        <v>589</v>
      </c>
      <c r="S121" s="38">
        <v>560</v>
      </c>
      <c r="T121" s="38">
        <v>29</v>
      </c>
      <c r="U121" s="38">
        <f t="shared" si="46"/>
        <v>3731.3905606588532</v>
      </c>
      <c r="V121" s="60">
        <f t="shared" si="47"/>
        <v>4178.1690666268742</v>
      </c>
      <c r="W121" s="60">
        <f t="shared" si="48"/>
        <v>1217.4643157010914</v>
      </c>
      <c r="X121">
        <v>447</v>
      </c>
      <c r="Y121" s="35">
        <v>424</v>
      </c>
      <c r="Z121">
        <f t="shared" si="49"/>
        <v>23</v>
      </c>
      <c r="AA121" s="38">
        <f t="shared" si="50"/>
        <v>2871.2744090441934</v>
      </c>
      <c r="AB121" s="38">
        <f t="shared" si="51"/>
        <v>3193.0115219519544</v>
      </c>
      <c r="AC121" s="38">
        <f t="shared" si="52"/>
        <v>1004.8055919615553</v>
      </c>
      <c r="AD121" s="38">
        <v>3110.5615930240124</v>
      </c>
      <c r="AE121">
        <v>13279</v>
      </c>
      <c r="AF121">
        <v>2289</v>
      </c>
      <c r="AG121" s="9">
        <v>13104</v>
      </c>
      <c r="AH121" s="9">
        <v>2263</v>
      </c>
      <c r="AI121">
        <v>13403</v>
      </c>
      <c r="AJ121">
        <v>2382</v>
      </c>
      <c r="AK121">
        <v>13104</v>
      </c>
      <c r="AL121">
        <v>2263</v>
      </c>
      <c r="AM121">
        <v>13751</v>
      </c>
      <c r="AN121">
        <v>2441</v>
      </c>
    </row>
    <row r="122" spans="2:40" x14ac:dyDescent="0.2">
      <c r="B122" t="s">
        <v>433</v>
      </c>
      <c r="C122" t="s">
        <v>130</v>
      </c>
      <c r="D122" t="s">
        <v>141</v>
      </c>
      <c r="E122">
        <f t="shared" si="36"/>
        <v>394</v>
      </c>
      <c r="F122">
        <v>348</v>
      </c>
      <c r="G122">
        <v>46</v>
      </c>
      <c r="H122" s="38">
        <f t="shared" si="37"/>
        <v>1771.8217385438682</v>
      </c>
      <c r="I122" s="38">
        <f t="shared" si="38"/>
        <v>2045.8553791887125</v>
      </c>
      <c r="J122" s="38">
        <f t="shared" si="39"/>
        <v>880.04591543906633</v>
      </c>
      <c r="K122">
        <f t="shared" si="40"/>
        <v>972</v>
      </c>
      <c r="L122">
        <v>867</v>
      </c>
      <c r="M122">
        <v>105</v>
      </c>
      <c r="N122" s="98">
        <f t="shared" si="54"/>
        <v>121.65206508135169</v>
      </c>
      <c r="O122" s="38">
        <f t="shared" si="41"/>
        <v>4904.632152588556</v>
      </c>
      <c r="P122" s="38">
        <f t="shared" si="42"/>
        <v>5725.7957997622507</v>
      </c>
      <c r="Q122" s="38">
        <f t="shared" si="43"/>
        <v>2245.5089820359281</v>
      </c>
      <c r="R122" s="38">
        <f t="shared" si="45"/>
        <v>799</v>
      </c>
      <c r="S122" s="38">
        <v>740</v>
      </c>
      <c r="T122" s="38">
        <v>59</v>
      </c>
      <c r="U122" s="38">
        <f t="shared" si="46"/>
        <v>3748.7097682274562</v>
      </c>
      <c r="V122" s="60">
        <f t="shared" si="47"/>
        <v>4562.2688039457462</v>
      </c>
      <c r="W122" s="60">
        <f t="shared" si="48"/>
        <v>1158.2253631723597</v>
      </c>
      <c r="X122">
        <v>653</v>
      </c>
      <c r="Y122" s="35">
        <v>567</v>
      </c>
      <c r="Z122">
        <f t="shared" si="49"/>
        <v>86</v>
      </c>
      <c r="AA122" s="38">
        <f t="shared" si="50"/>
        <v>3164.2196055628242</v>
      </c>
      <c r="AB122" s="38">
        <f t="shared" si="51"/>
        <v>3605.4940862266312</v>
      </c>
      <c r="AC122" s="38">
        <f t="shared" si="52"/>
        <v>1751.1708409692526</v>
      </c>
      <c r="AD122" s="38">
        <v>2427.0864870319911</v>
      </c>
      <c r="AE122">
        <v>15726</v>
      </c>
      <c r="AF122">
        <v>4911</v>
      </c>
      <c r="AG122" s="9">
        <v>15142</v>
      </c>
      <c r="AH122" s="9">
        <v>4676</v>
      </c>
      <c r="AI122">
        <v>16220</v>
      </c>
      <c r="AJ122">
        <v>5094</v>
      </c>
      <c r="AK122">
        <v>15142</v>
      </c>
      <c r="AL122">
        <v>4676</v>
      </c>
      <c r="AM122">
        <v>17010</v>
      </c>
      <c r="AN122">
        <v>5227</v>
      </c>
    </row>
    <row r="123" spans="2:40" x14ac:dyDescent="0.2">
      <c r="B123" t="s">
        <v>434</v>
      </c>
      <c r="C123" t="s">
        <v>131</v>
      </c>
      <c r="D123" t="s">
        <v>141</v>
      </c>
      <c r="E123">
        <f t="shared" si="36"/>
        <v>232</v>
      </c>
      <c r="F123">
        <v>192</v>
      </c>
      <c r="G123">
        <v>40</v>
      </c>
      <c r="H123" s="38">
        <f t="shared" si="37"/>
        <v>1355.4568824491703</v>
      </c>
      <c r="I123" s="38">
        <f t="shared" si="38"/>
        <v>1413.3235185866765</v>
      </c>
      <c r="J123" s="38">
        <f t="shared" si="39"/>
        <v>1132.8235627301049</v>
      </c>
      <c r="K123">
        <f t="shared" si="40"/>
        <v>700</v>
      </c>
      <c r="L123">
        <v>621</v>
      </c>
      <c r="M123">
        <v>79</v>
      </c>
      <c r="N123" s="98">
        <f t="shared" si="54"/>
        <v>104.94752623688156</v>
      </c>
      <c r="O123" s="38">
        <f t="shared" si="41"/>
        <v>4483.1561419239142</v>
      </c>
      <c r="P123" s="38">
        <f t="shared" si="42"/>
        <v>4993.9686369119418</v>
      </c>
      <c r="Q123" s="38">
        <f t="shared" si="43"/>
        <v>2485.0581944007549</v>
      </c>
      <c r="R123" s="38">
        <f t="shared" si="45"/>
        <v>667</v>
      </c>
      <c r="S123" s="38">
        <v>597</v>
      </c>
      <c r="T123" s="38">
        <v>70</v>
      </c>
      <c r="U123" s="38">
        <f t="shared" si="46"/>
        <v>4075.7714634891536</v>
      </c>
      <c r="V123" s="60">
        <f t="shared" si="47"/>
        <v>4588.0725484168461</v>
      </c>
      <c r="W123" s="60">
        <f t="shared" si="48"/>
        <v>2087.6826722338205</v>
      </c>
      <c r="X123">
        <v>448</v>
      </c>
      <c r="Y123" s="35">
        <v>404</v>
      </c>
      <c r="Z123">
        <f t="shared" si="49"/>
        <v>44</v>
      </c>
      <c r="AA123" s="38">
        <f t="shared" si="50"/>
        <v>2797.3774586325321</v>
      </c>
      <c r="AB123" s="38">
        <f t="shared" si="51"/>
        <v>3165.6480175521078</v>
      </c>
      <c r="AC123" s="38">
        <f t="shared" si="52"/>
        <v>1352.5976022133416</v>
      </c>
      <c r="AD123" s="38">
        <v>3477.6482643781223</v>
      </c>
      <c r="AE123">
        <v>12762</v>
      </c>
      <c r="AF123">
        <v>3253</v>
      </c>
      <c r="AG123" s="9">
        <v>12435</v>
      </c>
      <c r="AH123" s="9">
        <v>3179</v>
      </c>
      <c r="AI123">
        <v>13012</v>
      </c>
      <c r="AJ123">
        <v>3353</v>
      </c>
      <c r="AK123">
        <v>12435</v>
      </c>
      <c r="AL123">
        <v>3179</v>
      </c>
      <c r="AM123">
        <v>13585</v>
      </c>
      <c r="AN123">
        <v>3531</v>
      </c>
    </row>
    <row r="124" spans="2:40" x14ac:dyDescent="0.2">
      <c r="B124" t="s">
        <v>435</v>
      </c>
      <c r="C124" t="s">
        <v>132</v>
      </c>
      <c r="D124" t="s">
        <v>141</v>
      </c>
      <c r="E124">
        <f t="shared" si="36"/>
        <v>307</v>
      </c>
      <c r="F124">
        <v>295</v>
      </c>
      <c r="G124">
        <v>12</v>
      </c>
      <c r="H124" s="38">
        <f t="shared" si="37"/>
        <v>1944.1453992780698</v>
      </c>
      <c r="I124" s="38">
        <f t="shared" si="38"/>
        <v>2278.8721514098106</v>
      </c>
      <c r="J124" s="38">
        <f t="shared" si="39"/>
        <v>421.64441321152492</v>
      </c>
      <c r="K124">
        <f t="shared" si="40"/>
        <v>667</v>
      </c>
      <c r="L124">
        <v>648</v>
      </c>
      <c r="M124">
        <v>19</v>
      </c>
      <c r="N124" s="98">
        <f t="shared" si="54"/>
        <v>116.60839160839161</v>
      </c>
      <c r="O124" s="38">
        <f t="shared" si="41"/>
        <v>4308.7855297157621</v>
      </c>
      <c r="P124" s="38">
        <f t="shared" si="42"/>
        <v>5093.9391557267509</v>
      </c>
      <c r="Q124" s="38">
        <f t="shared" si="43"/>
        <v>688.65530989488946</v>
      </c>
      <c r="R124" s="38">
        <f t="shared" si="45"/>
        <v>572</v>
      </c>
      <c r="S124" s="38">
        <v>554</v>
      </c>
      <c r="T124" s="38">
        <v>18</v>
      </c>
      <c r="U124" s="38">
        <f t="shared" si="46"/>
        <v>3686.0420157236758</v>
      </c>
      <c r="V124" s="60">
        <f t="shared" si="47"/>
        <v>4357.4012899166273</v>
      </c>
      <c r="W124" s="60">
        <f t="shared" si="48"/>
        <v>641.94008559201143</v>
      </c>
      <c r="X124">
        <v>401</v>
      </c>
      <c r="Y124" s="35">
        <v>365</v>
      </c>
      <c r="Z124">
        <f t="shared" si="49"/>
        <v>36</v>
      </c>
      <c r="AA124" s="38">
        <f t="shared" si="50"/>
        <v>2610.3371956776459</v>
      </c>
      <c r="AB124" s="38">
        <f t="shared" si="51"/>
        <v>2896.8253968253966</v>
      </c>
      <c r="AC124" s="38">
        <f t="shared" si="52"/>
        <v>1303.4033309196234</v>
      </c>
      <c r="AD124" s="38">
        <v>1925.0645994832041</v>
      </c>
      <c r="AE124">
        <v>12600</v>
      </c>
      <c r="AF124">
        <v>2762</v>
      </c>
      <c r="AG124" s="9">
        <v>12721</v>
      </c>
      <c r="AH124" s="9">
        <v>2759</v>
      </c>
      <c r="AI124">
        <v>12714</v>
      </c>
      <c r="AJ124">
        <v>2804</v>
      </c>
      <c r="AK124">
        <v>12721</v>
      </c>
      <c r="AL124">
        <v>2759</v>
      </c>
      <c r="AM124">
        <v>12945</v>
      </c>
      <c r="AN124">
        <v>2846</v>
      </c>
    </row>
    <row r="125" spans="2:40" x14ac:dyDescent="0.2">
      <c r="B125" t="s">
        <v>436</v>
      </c>
      <c r="C125" t="s">
        <v>133</v>
      </c>
      <c r="D125" t="s">
        <v>141</v>
      </c>
      <c r="E125">
        <f t="shared" si="36"/>
        <v>53</v>
      </c>
      <c r="F125">
        <v>53</v>
      </c>
      <c r="G125">
        <v>0</v>
      </c>
      <c r="H125" s="38">
        <f t="shared" si="37"/>
        <v>1884.7795163584635</v>
      </c>
      <c r="I125" s="38">
        <f t="shared" si="38"/>
        <v>1884.7795163584635</v>
      </c>
      <c r="J125" s="38"/>
      <c r="K125">
        <f t="shared" si="40"/>
        <v>178</v>
      </c>
      <c r="L125">
        <v>178</v>
      </c>
      <c r="M125">
        <v>0</v>
      </c>
      <c r="N125" s="98">
        <f t="shared" si="54"/>
        <v>130.88235294117646</v>
      </c>
      <c r="O125" s="38">
        <f t="shared" si="41"/>
        <v>6077.1594400819395</v>
      </c>
      <c r="P125" s="38">
        <f t="shared" si="42"/>
        <v>6077.1594400819395</v>
      </c>
      <c r="Q125" s="38" t="e">
        <f t="shared" si="43"/>
        <v>#DIV/0!</v>
      </c>
      <c r="R125" s="38">
        <f t="shared" si="45"/>
        <v>136</v>
      </c>
      <c r="S125" s="38">
        <v>136</v>
      </c>
      <c r="T125" s="38">
        <v>0</v>
      </c>
      <c r="U125" s="38">
        <f t="shared" si="46"/>
        <v>4781.9971870604786</v>
      </c>
      <c r="V125" s="60">
        <f t="shared" si="47"/>
        <v>4781.9971870604786</v>
      </c>
      <c r="W125" s="60" t="e">
        <f t="shared" si="48"/>
        <v>#DIV/0!</v>
      </c>
      <c r="X125">
        <v>93</v>
      </c>
      <c r="Y125" s="35">
        <v>93</v>
      </c>
      <c r="Z125">
        <f t="shared" si="49"/>
        <v>0</v>
      </c>
      <c r="AA125" s="38">
        <f t="shared" si="50"/>
        <v>3222.4532224532227</v>
      </c>
      <c r="AB125" s="38">
        <f t="shared" si="51"/>
        <v>3222.4532224532227</v>
      </c>
      <c r="AC125" s="38" t="e">
        <f t="shared" si="52"/>
        <v>#DIV/0!</v>
      </c>
      <c r="AD125" s="38">
        <v>2287.4701263229772</v>
      </c>
      <c r="AE125">
        <v>2886</v>
      </c>
      <c r="AF125">
        <v>0</v>
      </c>
      <c r="AG125" s="9">
        <v>2929</v>
      </c>
      <c r="AH125" s="9">
        <v>0</v>
      </c>
      <c r="AI125">
        <v>2844</v>
      </c>
      <c r="AJ125">
        <v>0</v>
      </c>
      <c r="AK125">
        <v>2929</v>
      </c>
      <c r="AL125">
        <v>0</v>
      </c>
      <c r="AM125">
        <v>2812</v>
      </c>
      <c r="AN125">
        <v>0</v>
      </c>
    </row>
    <row r="126" spans="2:40" x14ac:dyDescent="0.2">
      <c r="B126" s="35" t="s">
        <v>453</v>
      </c>
      <c r="C126" s="67" t="s">
        <v>447</v>
      </c>
      <c r="E126">
        <f t="shared" si="36"/>
        <v>0</v>
      </c>
      <c r="F126">
        <v>0</v>
      </c>
      <c r="G126">
        <v>0</v>
      </c>
      <c r="H126" s="38">
        <f t="shared" si="37"/>
        <v>0</v>
      </c>
      <c r="I126" s="38">
        <f t="shared" si="38"/>
        <v>0</v>
      </c>
      <c r="J126" s="38"/>
      <c r="K126">
        <f t="shared" si="40"/>
        <v>5</v>
      </c>
      <c r="L126">
        <v>5</v>
      </c>
      <c r="M126">
        <v>0</v>
      </c>
      <c r="N126" s="98">
        <f t="shared" si="54"/>
        <v>55.555555555555557</v>
      </c>
      <c r="O126" s="38" t="e">
        <f t="shared" si="41"/>
        <v>#DIV/0!</v>
      </c>
      <c r="P126" s="38" t="e">
        <f t="shared" si="42"/>
        <v>#DIV/0!</v>
      </c>
      <c r="Q126" s="38" t="e">
        <f t="shared" si="43"/>
        <v>#DIV/0!</v>
      </c>
      <c r="R126" s="38">
        <f t="shared" si="45"/>
        <v>9</v>
      </c>
      <c r="S126" s="38">
        <v>9</v>
      </c>
      <c r="T126" s="38">
        <v>0</v>
      </c>
      <c r="U126" s="38">
        <f t="shared" si="46"/>
        <v>1239.6694214876034</v>
      </c>
      <c r="V126" s="60">
        <f t="shared" si="47"/>
        <v>1239.6694214876034</v>
      </c>
      <c r="W126" s="60" t="e">
        <f t="shared" si="48"/>
        <v>#DIV/0!</v>
      </c>
      <c r="AG126" s="9"/>
      <c r="AH126" s="9"/>
      <c r="AI126">
        <v>726</v>
      </c>
      <c r="AJ126">
        <v>0</v>
      </c>
      <c r="AK126">
        <v>0</v>
      </c>
      <c r="AL126">
        <v>0</v>
      </c>
      <c r="AM126">
        <v>737</v>
      </c>
      <c r="AN126">
        <v>0</v>
      </c>
    </row>
    <row r="127" spans="2:40" x14ac:dyDescent="0.2">
      <c r="B127" t="s">
        <v>437</v>
      </c>
      <c r="C127" t="s">
        <v>134</v>
      </c>
      <c r="D127" t="s">
        <v>141</v>
      </c>
      <c r="E127">
        <f t="shared" si="36"/>
        <v>302</v>
      </c>
      <c r="F127">
        <v>258</v>
      </c>
      <c r="G127">
        <v>44</v>
      </c>
      <c r="H127" s="38">
        <f t="shared" si="37"/>
        <v>2315.9509202453987</v>
      </c>
      <c r="I127" s="38">
        <f t="shared" si="38"/>
        <v>2272.9274953748568</v>
      </c>
      <c r="J127" s="38">
        <f t="shared" si="39"/>
        <v>2605.0917702782708</v>
      </c>
      <c r="K127">
        <f t="shared" si="40"/>
        <v>500</v>
      </c>
      <c r="L127">
        <v>474</v>
      </c>
      <c r="M127">
        <v>26</v>
      </c>
      <c r="N127" s="98">
        <f t="shared" si="54"/>
        <v>125.62814070351759</v>
      </c>
      <c r="O127" s="38">
        <f t="shared" si="41"/>
        <v>3767.6135935498455</v>
      </c>
      <c r="P127" s="38">
        <f t="shared" si="42"/>
        <v>4156.0718982902235</v>
      </c>
      <c r="Q127" s="38">
        <f t="shared" si="43"/>
        <v>1393.3547695605573</v>
      </c>
      <c r="R127" s="38">
        <f t="shared" si="45"/>
        <v>398</v>
      </c>
      <c r="S127" s="38">
        <v>359</v>
      </c>
      <c r="T127" s="38">
        <v>39</v>
      </c>
      <c r="U127" s="38">
        <f t="shared" si="46"/>
        <v>3033.3053883088178</v>
      </c>
      <c r="V127" s="60">
        <f t="shared" si="47"/>
        <v>3176.7100256614458</v>
      </c>
      <c r="W127" s="60">
        <f t="shared" si="48"/>
        <v>2142.8571428571427</v>
      </c>
      <c r="X127">
        <v>454</v>
      </c>
      <c r="Y127" s="35">
        <v>402</v>
      </c>
      <c r="Z127">
        <f t="shared" ref="Z127:Z133" si="55">X127-Y127</f>
        <v>52</v>
      </c>
      <c r="AA127" s="38">
        <f t="shared" ref="AA127:AA133" si="56">X127*100000/(AE127+AF127)</f>
        <v>3450.3723970208239</v>
      </c>
      <c r="AB127" s="38">
        <f t="shared" ref="AB127:AC133" si="57">Y127*100000/AE127</f>
        <v>3544.6609646415659</v>
      </c>
      <c r="AC127" s="38">
        <f t="shared" si="57"/>
        <v>2861.8602091359385</v>
      </c>
      <c r="AD127" s="38">
        <v>2531.8363348654962</v>
      </c>
      <c r="AE127">
        <v>11341</v>
      </c>
      <c r="AF127">
        <v>1817</v>
      </c>
      <c r="AG127" s="9">
        <v>11405</v>
      </c>
      <c r="AH127" s="9">
        <v>1866</v>
      </c>
      <c r="AI127">
        <v>11301</v>
      </c>
      <c r="AJ127">
        <v>1820</v>
      </c>
      <c r="AK127">
        <v>11405</v>
      </c>
      <c r="AL127">
        <v>1866</v>
      </c>
      <c r="AM127">
        <v>11351</v>
      </c>
      <c r="AN127">
        <v>1689</v>
      </c>
    </row>
    <row r="128" spans="2:40" x14ac:dyDescent="0.2">
      <c r="B128" t="s">
        <v>438</v>
      </c>
      <c r="C128" t="s">
        <v>135</v>
      </c>
      <c r="D128" t="s">
        <v>141</v>
      </c>
      <c r="E128">
        <f t="shared" si="36"/>
        <v>119</v>
      </c>
      <c r="F128">
        <v>118</v>
      </c>
      <c r="G128">
        <v>1</v>
      </c>
      <c r="H128" s="38">
        <f t="shared" si="37"/>
        <v>1508.2382762991128</v>
      </c>
      <c r="I128" s="38">
        <f t="shared" si="38"/>
        <v>1701.7594462070954</v>
      </c>
      <c r="J128" s="38">
        <f t="shared" si="39"/>
        <v>104.60251046025104</v>
      </c>
      <c r="K128">
        <f t="shared" si="40"/>
        <v>450</v>
      </c>
      <c r="L128">
        <v>445</v>
      </c>
      <c r="M128">
        <v>5</v>
      </c>
      <c r="N128" s="98">
        <f t="shared" si="54"/>
        <v>171.75572519083968</v>
      </c>
      <c r="O128" s="38">
        <f t="shared" si="41"/>
        <v>5664.6525679758306</v>
      </c>
      <c r="P128" s="38">
        <f t="shared" si="42"/>
        <v>6403.799107785293</v>
      </c>
      <c r="Q128" s="38">
        <f t="shared" si="43"/>
        <v>502.51256281407035</v>
      </c>
      <c r="R128" s="38">
        <f t="shared" si="45"/>
        <v>262</v>
      </c>
      <c r="S128" s="38">
        <v>256</v>
      </c>
      <c r="T128" s="38">
        <v>6</v>
      </c>
      <c r="U128" s="38">
        <f t="shared" si="46"/>
        <v>3305.1595811782518</v>
      </c>
      <c r="V128" s="60">
        <f t="shared" si="47"/>
        <v>3678.1609195402298</v>
      </c>
      <c r="W128" s="60">
        <f t="shared" si="48"/>
        <v>620.47569803516024</v>
      </c>
      <c r="X128">
        <v>205</v>
      </c>
      <c r="Y128" s="35">
        <v>198</v>
      </c>
      <c r="Z128">
        <f t="shared" si="55"/>
        <v>7</v>
      </c>
      <c r="AA128" s="38">
        <f t="shared" si="56"/>
        <v>2579.2652239557119</v>
      </c>
      <c r="AB128" s="38">
        <f t="shared" si="57"/>
        <v>2839.116719242902</v>
      </c>
      <c r="AC128" s="38">
        <f t="shared" si="57"/>
        <v>718.68583162217658</v>
      </c>
      <c r="AD128" s="38">
        <v>692.34642497482378</v>
      </c>
      <c r="AE128">
        <v>6974</v>
      </c>
      <c r="AF128">
        <v>974</v>
      </c>
      <c r="AG128" s="9">
        <v>6949</v>
      </c>
      <c r="AH128" s="9">
        <v>995</v>
      </c>
      <c r="AI128">
        <v>6960</v>
      </c>
      <c r="AJ128">
        <v>967</v>
      </c>
      <c r="AK128">
        <v>6949</v>
      </c>
      <c r="AL128">
        <v>995</v>
      </c>
      <c r="AM128">
        <v>6934</v>
      </c>
      <c r="AN128">
        <v>956</v>
      </c>
    </row>
    <row r="129" spans="1:40" x14ac:dyDescent="0.2">
      <c r="B129" t="s">
        <v>439</v>
      </c>
      <c r="C129" t="s">
        <v>136</v>
      </c>
      <c r="D129" t="s">
        <v>141</v>
      </c>
      <c r="E129">
        <f t="shared" si="36"/>
        <v>525</v>
      </c>
      <c r="F129">
        <v>504</v>
      </c>
      <c r="G129">
        <v>21</v>
      </c>
      <c r="H129" s="38">
        <f t="shared" si="37"/>
        <v>1729.7047970479707</v>
      </c>
      <c r="I129" s="38">
        <f t="shared" si="38"/>
        <v>1868.5352018685351</v>
      </c>
      <c r="J129" s="38">
        <f t="shared" si="39"/>
        <v>621.48564664101809</v>
      </c>
      <c r="K129">
        <f t="shared" si="40"/>
        <v>1265</v>
      </c>
      <c r="L129">
        <v>1200</v>
      </c>
      <c r="M129">
        <v>65</v>
      </c>
      <c r="N129" s="98">
        <f t="shared" si="54"/>
        <v>120.93690248565966</v>
      </c>
      <c r="O129" s="38">
        <f t="shared" si="41"/>
        <v>4149.3095417719023</v>
      </c>
      <c r="P129" s="38">
        <f t="shared" si="42"/>
        <v>4420.8664898320067</v>
      </c>
      <c r="Q129" s="38">
        <f t="shared" si="43"/>
        <v>1944.3613520789711</v>
      </c>
      <c r="R129" s="38">
        <f t="shared" si="45"/>
        <v>1046</v>
      </c>
      <c r="S129" s="38">
        <v>997</v>
      </c>
      <c r="T129" s="38">
        <v>49</v>
      </c>
      <c r="U129" s="38">
        <f t="shared" si="46"/>
        <v>3438.0752037864845</v>
      </c>
      <c r="V129" s="60">
        <f t="shared" si="47"/>
        <v>3689.7228081862254</v>
      </c>
      <c r="W129" s="60">
        <f t="shared" si="48"/>
        <v>1439.9059653247134</v>
      </c>
      <c r="X129">
        <v>861</v>
      </c>
      <c r="Y129" s="35">
        <v>833</v>
      </c>
      <c r="Z129">
        <f t="shared" si="55"/>
        <v>28</v>
      </c>
      <c r="AA129" s="38">
        <f t="shared" si="56"/>
        <v>2832.0505229919086</v>
      </c>
      <c r="AB129" s="38">
        <f t="shared" si="57"/>
        <v>3079.0271309233385</v>
      </c>
      <c r="AC129" s="38">
        <f t="shared" si="57"/>
        <v>836.3201911589008</v>
      </c>
      <c r="AD129" s="38">
        <v>2509.2662446288582</v>
      </c>
      <c r="AE129">
        <v>27054</v>
      </c>
      <c r="AF129">
        <v>3348</v>
      </c>
      <c r="AG129" s="9">
        <v>27144</v>
      </c>
      <c r="AH129" s="9">
        <v>3343</v>
      </c>
      <c r="AI129">
        <v>27021</v>
      </c>
      <c r="AJ129">
        <v>3403</v>
      </c>
      <c r="AK129">
        <v>27144</v>
      </c>
      <c r="AL129">
        <v>3343</v>
      </c>
      <c r="AM129">
        <v>26973</v>
      </c>
      <c r="AN129">
        <v>3379</v>
      </c>
    </row>
    <row r="130" spans="1:40" x14ac:dyDescent="0.2">
      <c r="B130" t="s">
        <v>440</v>
      </c>
      <c r="C130" t="s">
        <v>137</v>
      </c>
      <c r="D130" t="s">
        <v>141</v>
      </c>
      <c r="E130">
        <f t="shared" si="36"/>
        <v>457</v>
      </c>
      <c r="F130">
        <v>437</v>
      </c>
      <c r="G130">
        <v>20</v>
      </c>
      <c r="H130" s="38">
        <f t="shared" si="37"/>
        <v>2489.2423334604282</v>
      </c>
      <c r="I130" s="38">
        <f t="shared" si="38"/>
        <v>2926.4046072456972</v>
      </c>
      <c r="J130" s="38">
        <f t="shared" si="39"/>
        <v>583.77116170461181</v>
      </c>
      <c r="K130">
        <f t="shared" si="40"/>
        <v>826</v>
      </c>
      <c r="L130">
        <v>784</v>
      </c>
      <c r="M130">
        <v>42</v>
      </c>
      <c r="N130" s="98">
        <f t="shared" si="54"/>
        <v>105.22292993630573</v>
      </c>
      <c r="O130" s="38">
        <f t="shared" si="41"/>
        <v>4597.061442564559</v>
      </c>
      <c r="P130" s="38">
        <f t="shared" si="42"/>
        <v>5424.4793468484049</v>
      </c>
      <c r="Q130" s="38">
        <f t="shared" si="43"/>
        <v>1194.8790896159317</v>
      </c>
      <c r="R130" s="38">
        <f t="shared" ref="R130:R133" si="58">S130+T130</f>
        <v>785</v>
      </c>
      <c r="S130" s="38">
        <v>739</v>
      </c>
      <c r="T130" s="38">
        <v>46</v>
      </c>
      <c r="U130" s="38">
        <f t="shared" si="46"/>
        <v>4296.4260303212741</v>
      </c>
      <c r="V130" s="60">
        <f t="shared" si="47"/>
        <v>4990.5456509994601</v>
      </c>
      <c r="W130" s="60">
        <f t="shared" si="48"/>
        <v>1328.3280392723073</v>
      </c>
      <c r="X130">
        <v>731</v>
      </c>
      <c r="Y130" s="35">
        <v>630</v>
      </c>
      <c r="Z130">
        <f t="shared" si="55"/>
        <v>101</v>
      </c>
      <c r="AA130" s="38">
        <f t="shared" si="56"/>
        <v>4016.7042145172813</v>
      </c>
      <c r="AB130" s="38">
        <f t="shared" si="57"/>
        <v>4284.5484221980414</v>
      </c>
      <c r="AC130" s="38">
        <f t="shared" si="57"/>
        <v>2889.8426323319027</v>
      </c>
      <c r="AD130" s="38">
        <v>3261.3535173642031</v>
      </c>
      <c r="AE130">
        <v>14704</v>
      </c>
      <c r="AF130">
        <v>3495</v>
      </c>
      <c r="AG130" s="9">
        <v>14453</v>
      </c>
      <c r="AH130" s="9">
        <v>3515</v>
      </c>
      <c r="AI130">
        <v>14808</v>
      </c>
      <c r="AJ130">
        <v>3463</v>
      </c>
      <c r="AK130">
        <v>14453</v>
      </c>
      <c r="AL130">
        <v>3515</v>
      </c>
      <c r="AM130">
        <v>14933</v>
      </c>
      <c r="AN130">
        <v>3426</v>
      </c>
    </row>
    <row r="131" spans="1:40" ht="13.5" thickBot="1" x14ac:dyDescent="0.25">
      <c r="B131" t="s">
        <v>441</v>
      </c>
      <c r="C131" t="s">
        <v>138</v>
      </c>
      <c r="D131" t="s">
        <v>141</v>
      </c>
      <c r="E131">
        <f t="shared" ref="E131" si="59">F131+G131</f>
        <v>208</v>
      </c>
      <c r="F131">
        <v>196</v>
      </c>
      <c r="G131">
        <v>12</v>
      </c>
      <c r="H131" s="38">
        <f t="shared" ref="H131:H133" si="60">(E131/(AM131+AN131))*100000</f>
        <v>1783.111873124732</v>
      </c>
      <c r="I131" s="38">
        <f t="shared" ref="I131:I133" si="61">(F131/AM131)*100000</f>
        <v>2110.022607385079</v>
      </c>
      <c r="J131" s="38">
        <f t="shared" ref="J131:J133" si="62">(G131/AN131)*100000</f>
        <v>505.05050505050508</v>
      </c>
      <c r="K131">
        <f t="shared" ref="K131:K133" si="63">L131+M131</f>
        <v>346</v>
      </c>
      <c r="L131">
        <v>314</v>
      </c>
      <c r="M131">
        <v>32</v>
      </c>
      <c r="N131" s="98">
        <f t="shared" si="54"/>
        <v>107.12074303405572</v>
      </c>
      <c r="O131" s="38">
        <f t="shared" ref="O131:O133" si="64">K131*100000/(AK131+AL131)</f>
        <v>3051.1463844797177</v>
      </c>
      <c r="P131" s="38">
        <f t="shared" ref="P131:P133" si="65">L131*100000/AK131</f>
        <v>3502.5097601784719</v>
      </c>
      <c r="Q131" s="38">
        <f t="shared" ref="Q131:Q133" si="66">M131*100000/AL131</f>
        <v>1347.3684210526317</v>
      </c>
      <c r="R131" s="38">
        <f t="shared" si="58"/>
        <v>323</v>
      </c>
      <c r="S131" s="38">
        <v>291</v>
      </c>
      <c r="T131" s="38">
        <v>32</v>
      </c>
      <c r="U131" s="38">
        <f t="shared" si="46"/>
        <v>2806.4992614475627</v>
      </c>
      <c r="V131" s="60">
        <f t="shared" si="47"/>
        <v>3195.3442406939716</v>
      </c>
      <c r="W131" s="60">
        <f t="shared" si="48"/>
        <v>1332.2231473771856</v>
      </c>
      <c r="X131">
        <v>421</v>
      </c>
      <c r="Y131" s="35">
        <v>372</v>
      </c>
      <c r="Z131">
        <f t="shared" si="55"/>
        <v>49</v>
      </c>
      <c r="AA131" s="38">
        <f t="shared" si="56"/>
        <v>3679.4266736584514</v>
      </c>
      <c r="AB131" s="38">
        <f t="shared" si="57"/>
        <v>4121.8836565096954</v>
      </c>
      <c r="AC131" s="38">
        <f t="shared" si="57"/>
        <v>2027.3065784029789</v>
      </c>
      <c r="AD131" s="38">
        <v>4338.6243386243386</v>
      </c>
      <c r="AE131">
        <v>9025</v>
      </c>
      <c r="AF131">
        <v>2417</v>
      </c>
      <c r="AG131" s="9">
        <v>8965</v>
      </c>
      <c r="AH131" s="9">
        <v>2375</v>
      </c>
      <c r="AI131">
        <v>9107</v>
      </c>
      <c r="AJ131">
        <v>2402</v>
      </c>
      <c r="AK131">
        <v>8965</v>
      </c>
      <c r="AL131">
        <v>2375</v>
      </c>
      <c r="AM131">
        <v>9289</v>
      </c>
      <c r="AN131">
        <v>2376</v>
      </c>
    </row>
    <row r="132" spans="1:40" s="2" customFormat="1" ht="13.5" thickBot="1" x14ac:dyDescent="0.25">
      <c r="A132" s="2" t="s">
        <v>139</v>
      </c>
      <c r="E132" s="2">
        <f>SUM(E110:E131)</f>
        <v>5721</v>
      </c>
      <c r="F132" s="2">
        <v>5334</v>
      </c>
      <c r="G132" s="2">
        <v>387</v>
      </c>
      <c r="H132" s="37">
        <f t="shared" si="60"/>
        <v>1858.8737583951495</v>
      </c>
      <c r="I132" s="37">
        <f t="shared" si="61"/>
        <v>2042.9815120514461</v>
      </c>
      <c r="J132" s="37">
        <f t="shared" si="62"/>
        <v>829.08436522558804</v>
      </c>
      <c r="K132" s="2">
        <f t="shared" si="63"/>
        <v>12508</v>
      </c>
      <c r="L132">
        <v>11760</v>
      </c>
      <c r="M132" s="2">
        <v>748</v>
      </c>
      <c r="N132" s="99">
        <f t="shared" si="54"/>
        <v>110.92586023412558</v>
      </c>
      <c r="O132" s="37">
        <f t="shared" si="64"/>
        <v>4174.3146821874107</v>
      </c>
      <c r="P132" s="37">
        <f t="shared" si="65"/>
        <v>4619.935650896291</v>
      </c>
      <c r="Q132" s="37">
        <f t="shared" si="66"/>
        <v>1658.7940478566518</v>
      </c>
      <c r="R132" s="37">
        <f t="shared" si="58"/>
        <v>11276</v>
      </c>
      <c r="S132" s="37">
        <v>10580</v>
      </c>
      <c r="T132" s="37">
        <v>696</v>
      </c>
      <c r="U132" s="37">
        <f t="shared" si="46"/>
        <v>3705.0301797642792</v>
      </c>
      <c r="V132" s="61">
        <f t="shared" si="47"/>
        <v>4098.6464394461791</v>
      </c>
      <c r="W132" s="61">
        <f t="shared" si="48"/>
        <v>1506.2000908913849</v>
      </c>
      <c r="X132" s="2">
        <v>10032</v>
      </c>
      <c r="Y132" s="35">
        <v>9299</v>
      </c>
      <c r="Z132">
        <f t="shared" si="55"/>
        <v>733</v>
      </c>
      <c r="AA132" s="38">
        <f t="shared" si="56"/>
        <v>3326.0945244765676</v>
      </c>
      <c r="AB132" s="38">
        <f t="shared" si="57"/>
        <v>3632.1806755020175</v>
      </c>
      <c r="AC132" s="38">
        <f t="shared" si="57"/>
        <v>1607.5266459055222</v>
      </c>
      <c r="AD132" s="37">
        <v>2910.1394330567809</v>
      </c>
      <c r="AE132">
        <v>256017</v>
      </c>
      <c r="AF132">
        <v>45598</v>
      </c>
      <c r="AG132" s="9">
        <v>254549</v>
      </c>
      <c r="AH132" s="9">
        <v>45093</v>
      </c>
      <c r="AI132" s="2">
        <v>258134</v>
      </c>
      <c r="AJ132">
        <v>46209</v>
      </c>
      <c r="AK132" s="2">
        <v>254549</v>
      </c>
      <c r="AL132" s="2">
        <v>45093</v>
      </c>
      <c r="AM132" s="2">
        <v>261089</v>
      </c>
      <c r="AN132" s="2">
        <v>46678</v>
      </c>
    </row>
    <row r="133" spans="1:40" s="2" customFormat="1" ht="13.5" thickBot="1" x14ac:dyDescent="0.25">
      <c r="A133" s="2" t="s">
        <v>140</v>
      </c>
      <c r="E133" s="85">
        <f>E14+E30+E41+E56+E73+E87+E109+E132</f>
        <v>28497.040000000001</v>
      </c>
      <c r="F133" s="85">
        <v>26676</v>
      </c>
      <c r="G133" s="85">
        <v>1821.04</v>
      </c>
      <c r="H133" s="37">
        <f t="shared" si="60"/>
        <v>2185.8536798642021</v>
      </c>
      <c r="I133" s="37">
        <f t="shared" si="61"/>
        <v>2374.3658210947929</v>
      </c>
      <c r="J133" s="37">
        <f t="shared" si="62"/>
        <v>1010.5492139420542</v>
      </c>
      <c r="K133" s="2">
        <f t="shared" si="63"/>
        <v>54065</v>
      </c>
      <c r="L133" s="2">
        <v>50837</v>
      </c>
      <c r="M133" s="2">
        <v>3228</v>
      </c>
      <c r="N133" s="99">
        <f t="shared" si="54"/>
        <v>118.59480565060981</v>
      </c>
      <c r="O133" s="37">
        <f t="shared" si="64"/>
        <v>4194.8476269025787</v>
      </c>
      <c r="P133" s="37">
        <f t="shared" si="65"/>
        <v>4580.5990631022869</v>
      </c>
      <c r="Q133" s="37">
        <f t="shared" si="66"/>
        <v>1803.2512150159209</v>
      </c>
      <c r="R133" s="37">
        <f t="shared" si="58"/>
        <v>45588</v>
      </c>
      <c r="S133" s="37">
        <v>42552</v>
      </c>
      <c r="T133" s="37">
        <v>3036</v>
      </c>
      <c r="U133" s="37">
        <f t="shared" si="46"/>
        <v>3511.5909152182035</v>
      </c>
      <c r="V133" s="61">
        <f t="shared" si="47"/>
        <v>3805.3504916317524</v>
      </c>
      <c r="W133" s="61">
        <f t="shared" si="48"/>
        <v>1686.6666666666667</v>
      </c>
      <c r="X133" s="2">
        <f>X132+X109+X87+X73+X56+X41+X30+X14</f>
        <v>40447</v>
      </c>
      <c r="Y133" s="35">
        <v>37173</v>
      </c>
      <c r="Z133">
        <f t="shared" si="55"/>
        <v>3274</v>
      </c>
      <c r="AA133" s="38">
        <f t="shared" si="56"/>
        <v>3126.5580806070225</v>
      </c>
      <c r="AB133" s="38">
        <f t="shared" si="57"/>
        <v>3339.4961244488522</v>
      </c>
      <c r="AC133" s="38">
        <f t="shared" si="57"/>
        <v>1813.5791322073705</v>
      </c>
      <c r="AD133" s="37">
        <v>2837.5837863882566</v>
      </c>
      <c r="AE133" s="36">
        <v>1113132</v>
      </c>
      <c r="AF133" s="36">
        <f>SUM(AF132+AF109+AF87+AF73+AF56+AF41+AF30+AF14)</f>
        <v>180527</v>
      </c>
      <c r="AG133" s="9">
        <v>1109833</v>
      </c>
      <c r="AH133" s="9">
        <v>179010</v>
      </c>
      <c r="AI133">
        <v>1118215</v>
      </c>
      <c r="AJ133">
        <v>180000</v>
      </c>
      <c r="AK133" s="2">
        <v>1109833</v>
      </c>
      <c r="AL133" s="2">
        <v>179010</v>
      </c>
      <c r="AM133" s="2">
        <v>1123500</v>
      </c>
      <c r="AN133" s="2">
        <v>180203</v>
      </c>
    </row>
  </sheetData>
  <phoneticPr fontId="1" type="noConversion"/>
  <conditionalFormatting sqref="N1:N1048576">
    <cfRule type="cellIs" dxfId="1" priority="1" operator="greaterThan">
      <formula>70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3"/>
  <sheetViews>
    <sheetView topLeftCell="AS13" workbookViewId="0">
      <selection activeCell="BQ1" sqref="BQ1:BR1048576"/>
    </sheetView>
  </sheetViews>
  <sheetFormatPr baseColWidth="10" defaultRowHeight="12.75" x14ac:dyDescent="0.2"/>
  <cols>
    <col min="1" max="1" width="20.5703125" customWidth="1"/>
    <col min="2" max="2" width="26.140625" customWidth="1"/>
    <col min="3" max="3" width="24.140625" customWidth="1"/>
    <col min="4" max="10" width="25.5703125" customWidth="1"/>
    <col min="11" max="13" width="25.5703125" hidden="1" customWidth="1"/>
    <col min="14" max="14" width="19.42578125" style="98" hidden="1" customWidth="1"/>
    <col min="15" max="17" width="25.5703125" customWidth="1"/>
    <col min="18" max="18" width="12.42578125" style="75" hidden="1" customWidth="1"/>
    <col min="19" max="19" width="14.42578125" style="75" hidden="1" customWidth="1"/>
    <col min="20" max="20" width="16.85546875" style="75" hidden="1" customWidth="1"/>
    <col min="21" max="21" width="14.7109375" style="38" customWidth="1"/>
    <col min="22" max="22" width="17.7109375" style="38" customWidth="1"/>
    <col min="23" max="23" width="18.140625" style="38" customWidth="1"/>
    <col min="24" max="24" width="20.28515625" style="75" hidden="1" customWidth="1"/>
    <col min="25" max="25" width="18.42578125" style="75" hidden="1" customWidth="1"/>
    <col min="26" max="26" width="22" style="75" hidden="1" customWidth="1"/>
    <col min="27" max="29" width="14.42578125" style="38" customWidth="1"/>
    <col min="30" max="30" width="12.140625" hidden="1" customWidth="1"/>
    <col min="31" max="31" width="13.140625" hidden="1" customWidth="1"/>
    <col min="32" max="33" width="14.42578125" hidden="1" customWidth="1"/>
    <col min="34" max="36" width="14.42578125" style="38" customWidth="1"/>
    <col min="37" max="38" width="3.140625" style="38" hidden="1" customWidth="1"/>
    <col min="39" max="39" width="17.7109375" style="38" hidden="1" customWidth="1"/>
    <col min="40" max="40" width="32.85546875" hidden="1" customWidth="1"/>
    <col min="41" max="41" width="16.42578125" hidden="1" customWidth="1"/>
    <col min="42" max="42" width="14.28515625" hidden="1" customWidth="1"/>
    <col min="43" max="43" width="11.42578125" hidden="1" customWidth="1"/>
    <col min="44" max="44" width="11.42578125" style="38" hidden="1" customWidth="1"/>
    <col min="45" max="45" width="11.42578125" style="38" customWidth="1"/>
    <col min="46" max="46" width="0.28515625" customWidth="1"/>
    <col min="47" max="48" width="11.42578125" hidden="1" customWidth="1"/>
    <col min="49" max="49" width="13.140625" style="35" hidden="1" customWidth="1"/>
    <col min="50" max="50" width="11.28515625" hidden="1" customWidth="1"/>
    <col min="51" max="51" width="4.140625" hidden="1" customWidth="1"/>
    <col min="52" max="62" width="11.42578125" hidden="1" customWidth="1"/>
    <col min="63" max="64" width="14.42578125" style="38" hidden="1" customWidth="1"/>
    <col min="65" max="65" width="11.7109375" hidden="1" customWidth="1"/>
    <col min="66" max="66" width="11.42578125" hidden="1" customWidth="1"/>
    <col min="67" max="68" width="12.140625" hidden="1" customWidth="1"/>
    <col min="69" max="69" width="10.140625" style="38" hidden="1" customWidth="1"/>
    <col min="70" max="70" width="11.42578125" style="38" hidden="1" customWidth="1"/>
    <col min="71" max="71" width="15" customWidth="1"/>
    <col min="72" max="72" width="13.28515625" customWidth="1"/>
    <col min="73" max="73" width="12.28515625" customWidth="1"/>
    <col min="74" max="74" width="6.5703125" customWidth="1"/>
    <col min="75" max="75" width="14.85546875" style="38" customWidth="1"/>
    <col min="76" max="76" width="14" style="38" customWidth="1"/>
  </cols>
  <sheetData>
    <row r="1" spans="1:76" s="35" customFormat="1" ht="63.75" x14ac:dyDescent="0.2">
      <c r="A1" s="34" t="s">
        <v>0</v>
      </c>
      <c r="B1" s="34"/>
      <c r="C1" s="34" t="s">
        <v>1</v>
      </c>
      <c r="D1" s="34" t="s">
        <v>2</v>
      </c>
      <c r="E1" s="101" t="s">
        <v>498</v>
      </c>
      <c r="F1" s="101" t="s">
        <v>497</v>
      </c>
      <c r="G1" s="101" t="s">
        <v>496</v>
      </c>
      <c r="H1" s="101" t="s">
        <v>499</v>
      </c>
      <c r="I1" s="101" t="s">
        <v>500</v>
      </c>
      <c r="J1" s="101" t="s">
        <v>501</v>
      </c>
      <c r="K1" s="77" t="s">
        <v>476</v>
      </c>
      <c r="L1" s="77" t="s">
        <v>482</v>
      </c>
      <c r="M1" s="77" t="s">
        <v>483</v>
      </c>
      <c r="N1" s="97" t="s">
        <v>475</v>
      </c>
      <c r="O1" s="77" t="s">
        <v>479</v>
      </c>
      <c r="P1" s="77" t="s">
        <v>480</v>
      </c>
      <c r="Q1" s="77" t="s">
        <v>481</v>
      </c>
      <c r="R1" s="100" t="s">
        <v>446</v>
      </c>
      <c r="S1" s="74" t="s">
        <v>449</v>
      </c>
      <c r="T1" s="74" t="s">
        <v>450</v>
      </c>
      <c r="U1" s="58" t="s">
        <v>448</v>
      </c>
      <c r="V1" s="57" t="s">
        <v>454</v>
      </c>
      <c r="W1" s="57" t="s">
        <v>455</v>
      </c>
      <c r="X1" s="74" t="s">
        <v>457</v>
      </c>
      <c r="Y1" s="74" t="s">
        <v>458</v>
      </c>
      <c r="Z1" s="74" t="s">
        <v>459</v>
      </c>
      <c r="AA1" s="58" t="s">
        <v>460</v>
      </c>
      <c r="AB1" s="58" t="s">
        <v>461</v>
      </c>
      <c r="AC1" s="58" t="s">
        <v>462</v>
      </c>
      <c r="AD1" s="70" t="s">
        <v>289</v>
      </c>
      <c r="AE1" s="56" t="s">
        <v>303</v>
      </c>
      <c r="AF1" s="56" t="s">
        <v>304</v>
      </c>
      <c r="AG1" s="56" t="s">
        <v>305</v>
      </c>
      <c r="AH1" s="56" t="s">
        <v>306</v>
      </c>
      <c r="AI1" s="56" t="s">
        <v>307</v>
      </c>
      <c r="AJ1" s="56" t="s">
        <v>308</v>
      </c>
      <c r="AK1" s="56"/>
      <c r="AL1" s="56"/>
      <c r="AM1" s="101" t="s">
        <v>494</v>
      </c>
      <c r="AN1" s="101" t="s">
        <v>495</v>
      </c>
      <c r="AO1" s="77" t="s">
        <v>473</v>
      </c>
      <c r="AP1" s="77" t="s">
        <v>474</v>
      </c>
      <c r="AQ1" s="30" t="s">
        <v>290</v>
      </c>
      <c r="AR1" s="45" t="s">
        <v>299</v>
      </c>
      <c r="AS1" s="45" t="s">
        <v>300</v>
      </c>
      <c r="AW1" s="45" t="s">
        <v>291</v>
      </c>
      <c r="AX1" s="45" t="s">
        <v>292</v>
      </c>
      <c r="BK1" s="57" t="s">
        <v>451</v>
      </c>
      <c r="BL1" s="57" t="s">
        <v>452</v>
      </c>
      <c r="BM1" s="43" t="s">
        <v>293</v>
      </c>
      <c r="BN1" s="43" t="s">
        <v>294</v>
      </c>
      <c r="BO1" s="43" t="s">
        <v>301</v>
      </c>
      <c r="BP1" s="43" t="s">
        <v>302</v>
      </c>
      <c r="BQ1" s="43" t="s">
        <v>296</v>
      </c>
      <c r="BR1" s="43" t="s">
        <v>297</v>
      </c>
      <c r="BU1" s="43" t="s">
        <v>442</v>
      </c>
      <c r="BV1" s="43" t="s">
        <v>443</v>
      </c>
      <c r="BW1" s="44" t="s">
        <v>444</v>
      </c>
      <c r="BX1" s="44" t="s">
        <v>445</v>
      </c>
    </row>
    <row r="2" spans="1:76" x14ac:dyDescent="0.2">
      <c r="A2" t="s">
        <v>3</v>
      </c>
      <c r="B2" t="s">
        <v>3</v>
      </c>
      <c r="C2" t="s">
        <v>12</v>
      </c>
      <c r="D2" t="s">
        <v>13</v>
      </c>
      <c r="E2">
        <f>F2+G2</f>
        <v>63</v>
      </c>
      <c r="F2">
        <v>63</v>
      </c>
      <c r="G2">
        <v>0</v>
      </c>
      <c r="H2" s="38">
        <f>(E2/(AM2+AN2))*100000</f>
        <v>336.03584382334117</v>
      </c>
      <c r="I2" s="38">
        <f>(F2/AM2)*100000</f>
        <v>394.93480441323976</v>
      </c>
      <c r="J2">
        <f>(G2/AN2)*100000</f>
        <v>0</v>
      </c>
      <c r="K2">
        <f>L2+M2</f>
        <v>6</v>
      </c>
      <c r="L2">
        <v>5</v>
      </c>
      <c r="M2">
        <v>1</v>
      </c>
      <c r="N2" s="98">
        <f>K2*100/R2</f>
        <v>2.1897810218978102</v>
      </c>
      <c r="O2" s="38">
        <v>31.906407870247275</v>
      </c>
      <c r="P2" s="38">
        <v>31.28519584532599</v>
      </c>
      <c r="Q2" s="38">
        <v>35.423308537017355</v>
      </c>
      <c r="R2" s="75">
        <f t="shared" ref="R2:R33" si="0">S2+T2</f>
        <v>274</v>
      </c>
      <c r="S2" s="75">
        <v>274</v>
      </c>
      <c r="T2" s="75">
        <v>0</v>
      </c>
      <c r="U2" s="38">
        <f t="shared" ref="U2:U33" si="1">R2*100000/(BK2+BL2)</f>
        <v>1460.7879724902702</v>
      </c>
      <c r="V2" s="38">
        <f>S2*100000/$BK2</f>
        <v>1720.3490927356063</v>
      </c>
      <c r="W2" s="38">
        <f>T2*100000/$BK2</f>
        <v>0</v>
      </c>
      <c r="X2" s="75">
        <v>121</v>
      </c>
      <c r="Y2" s="75">
        <v>34</v>
      </c>
      <c r="Z2" s="75">
        <f>X2+Y2</f>
        <v>155</v>
      </c>
      <c r="AA2" s="38">
        <f>X2*100000/$BK2</f>
        <v>759.71620518616191</v>
      </c>
      <c r="AB2" s="38">
        <f>Y2*100000/$BK2</f>
        <v>213.47397501098763</v>
      </c>
      <c r="AC2" s="38">
        <f>Z2*100000/$BK2</f>
        <v>973.19018019714952</v>
      </c>
      <c r="AD2">
        <v>321</v>
      </c>
      <c r="AE2">
        <v>128</v>
      </c>
      <c r="AF2">
        <v>40</v>
      </c>
      <c r="AG2">
        <v>168</v>
      </c>
      <c r="AH2" s="38">
        <f t="shared" ref="AH2:AH33" si="2">AE2*100000/BM2</f>
        <v>804.42433383609853</v>
      </c>
      <c r="AI2" s="38">
        <f t="shared" ref="AI2:AI33" si="3">AF2*100000/BM2</f>
        <v>251.38260432378078</v>
      </c>
      <c r="AJ2" s="38">
        <f t="shared" ref="AJ2:AJ33" si="4">AG2*100000/BM2</f>
        <v>1055.8069381598793</v>
      </c>
      <c r="AM2" s="38">
        <v>15952</v>
      </c>
      <c r="AN2" s="38">
        <v>2796</v>
      </c>
      <c r="AO2">
        <v>15982</v>
      </c>
      <c r="AP2">
        <v>2823</v>
      </c>
      <c r="AQ2">
        <v>274</v>
      </c>
      <c r="AR2" s="38">
        <f t="shared" ref="AR2:AR33" si="5">AD2*100000/(BM2+BN2)</f>
        <v>1711.8174061433447</v>
      </c>
      <c r="AS2" s="38">
        <f t="shared" ref="AS2:AS33" si="6">AQ2*100000/(BO2+BP2)</f>
        <v>1466.3384351921225</v>
      </c>
      <c r="AW2" s="35">
        <v>321</v>
      </c>
      <c r="AX2">
        <f>AD2-AW2</f>
        <v>0</v>
      </c>
      <c r="BK2" s="38">
        <v>15927</v>
      </c>
      <c r="BL2" s="38">
        <v>2830</v>
      </c>
      <c r="BM2">
        <v>15912</v>
      </c>
      <c r="BN2">
        <v>2840</v>
      </c>
      <c r="BO2" s="9">
        <v>15846</v>
      </c>
      <c r="BP2" s="9">
        <v>2840</v>
      </c>
      <c r="BQ2" s="38">
        <f t="shared" ref="BQ2:BQ33" si="7">AW2*100000/BM2</f>
        <v>2017.3453996983408</v>
      </c>
      <c r="BR2" s="38">
        <f t="shared" ref="BR2:BR33" si="8">AX2*100000/BN2</f>
        <v>0</v>
      </c>
    </row>
    <row r="3" spans="1:76" x14ac:dyDescent="0.2">
      <c r="B3" t="s">
        <v>321</v>
      </c>
      <c r="C3" t="s">
        <v>14</v>
      </c>
      <c r="D3" t="s">
        <v>13</v>
      </c>
      <c r="E3">
        <f t="shared" ref="E3:E66" si="9">F3+G3</f>
        <v>33</v>
      </c>
      <c r="F3">
        <v>33</v>
      </c>
      <c r="G3">
        <v>0</v>
      </c>
      <c r="H3" s="38">
        <f t="shared" ref="H3:H66" si="10">(E3/(AM3+AN3))*100000</f>
        <v>735.13031855647137</v>
      </c>
      <c r="I3" s="38">
        <f t="shared" ref="I3:I66" si="11">(F3/AM3)*100000</f>
        <v>841.19296456793268</v>
      </c>
      <c r="J3">
        <f t="shared" ref="J3:J66" si="12">(G3/AN3)*100000</f>
        <v>0</v>
      </c>
      <c r="K3">
        <f t="shared" ref="K3:K66" si="13">L3+M3</f>
        <v>6</v>
      </c>
      <c r="L3">
        <v>6</v>
      </c>
      <c r="M3">
        <v>0</v>
      </c>
      <c r="N3" s="98">
        <f>K3*100/R3</f>
        <v>5</v>
      </c>
      <c r="O3" s="38">
        <v>134.01831583649766</v>
      </c>
      <c r="P3" s="38">
        <v>153.13935681470139</v>
      </c>
      <c r="Q3" s="38">
        <v>0</v>
      </c>
      <c r="R3" s="75">
        <f t="shared" si="0"/>
        <v>120</v>
      </c>
      <c r="S3" s="75">
        <v>117</v>
      </c>
      <c r="T3" s="75">
        <v>3</v>
      </c>
      <c r="U3" s="38">
        <f t="shared" si="1"/>
        <v>2643.171806167401</v>
      </c>
      <c r="V3" s="38">
        <f t="shared" ref="V3:V34" si="14">S3*100000/BK3</f>
        <v>2953.7995455693008</v>
      </c>
      <c r="W3" s="38">
        <f t="shared" ref="W3:W34" si="15">T3*100000/$BK3</f>
        <v>75.738449886392331</v>
      </c>
      <c r="X3" s="75">
        <v>42</v>
      </c>
      <c r="Y3" s="75">
        <v>13</v>
      </c>
      <c r="Z3" s="75">
        <f t="shared" ref="Z3:Z66" si="16">X3+Y3</f>
        <v>55</v>
      </c>
      <c r="AA3" s="38">
        <f t="shared" ref="AA3:AA34" si="17">X3*100000/BK3</f>
        <v>1060.3382984094926</v>
      </c>
      <c r="AB3" s="38">
        <f t="shared" ref="AB3:AB34" si="18">Y3*100000/$BK3</f>
        <v>328.19994950770007</v>
      </c>
      <c r="AC3" s="38">
        <f t="shared" ref="AC3:AC34" si="19">Z3*100000/$BK3</f>
        <v>1388.5382479171926</v>
      </c>
      <c r="AD3">
        <v>106</v>
      </c>
      <c r="AE3">
        <v>49</v>
      </c>
      <c r="AF3">
        <v>6</v>
      </c>
      <c r="AG3">
        <v>55</v>
      </c>
      <c r="AH3" s="38">
        <f t="shared" si="2"/>
        <v>1221.6404886561954</v>
      </c>
      <c r="AI3" s="38">
        <f t="shared" si="3"/>
        <v>149.58863126402395</v>
      </c>
      <c r="AJ3" s="38">
        <f t="shared" si="4"/>
        <v>1371.2291199202193</v>
      </c>
      <c r="AM3" s="38">
        <v>3923</v>
      </c>
      <c r="AN3" s="38">
        <v>566</v>
      </c>
      <c r="AO3">
        <v>3918</v>
      </c>
      <c r="AP3">
        <v>559</v>
      </c>
      <c r="AQ3">
        <v>92</v>
      </c>
      <c r="AR3" s="38">
        <f t="shared" si="5"/>
        <v>2303.3463711429813</v>
      </c>
      <c r="AS3" s="38">
        <f t="shared" si="6"/>
        <v>1968.7566873528783</v>
      </c>
      <c r="AW3" s="35">
        <v>106</v>
      </c>
      <c r="AX3">
        <f>AD3-AW3</f>
        <v>0</v>
      </c>
      <c r="BK3" s="38">
        <v>3961</v>
      </c>
      <c r="BL3" s="38">
        <v>579</v>
      </c>
      <c r="BM3">
        <v>4011</v>
      </c>
      <c r="BN3">
        <v>591</v>
      </c>
      <c r="BO3" s="9">
        <v>4085</v>
      </c>
      <c r="BP3" s="9">
        <v>588</v>
      </c>
      <c r="BQ3" s="38">
        <f t="shared" si="7"/>
        <v>2642.7324856644227</v>
      </c>
      <c r="BR3" s="38">
        <f t="shared" si="8"/>
        <v>0</v>
      </c>
    </row>
    <row r="4" spans="1:76" x14ac:dyDescent="0.2">
      <c r="B4" t="s">
        <v>322</v>
      </c>
      <c r="C4" t="s">
        <v>15</v>
      </c>
      <c r="D4" t="s">
        <v>13</v>
      </c>
      <c r="E4">
        <f t="shared" si="9"/>
        <v>53</v>
      </c>
      <c r="F4">
        <v>52</v>
      </c>
      <c r="G4">
        <v>1</v>
      </c>
      <c r="H4" s="38">
        <f t="shared" si="10"/>
        <v>602.27272727272725</v>
      </c>
      <c r="I4" s="38">
        <f t="shared" si="11"/>
        <v>669.4129763130793</v>
      </c>
      <c r="J4" s="38">
        <f t="shared" si="12"/>
        <v>96.899224806201545</v>
      </c>
      <c r="K4">
        <f t="shared" si="13"/>
        <v>8</v>
      </c>
      <c r="L4">
        <v>8</v>
      </c>
      <c r="M4">
        <v>0</v>
      </c>
      <c r="N4" s="98">
        <f t="shared" ref="N4:N15" si="20">K4*100/R4</f>
        <v>6.106870229007634</v>
      </c>
      <c r="O4" s="38">
        <v>89.867445517861157</v>
      </c>
      <c r="P4" s="38">
        <v>101.80707559175363</v>
      </c>
      <c r="Q4" s="38">
        <v>0</v>
      </c>
      <c r="R4" s="75">
        <f t="shared" si="0"/>
        <v>131</v>
      </c>
      <c r="S4" s="75">
        <v>131</v>
      </c>
      <c r="T4" s="75">
        <v>0</v>
      </c>
      <c r="U4" s="38">
        <f t="shared" si="1"/>
        <v>1449.5961049020693</v>
      </c>
      <c r="V4" s="38">
        <f t="shared" si="14"/>
        <v>1648.0060384954081</v>
      </c>
      <c r="W4" s="38">
        <f t="shared" si="15"/>
        <v>0</v>
      </c>
      <c r="X4" s="75">
        <v>38</v>
      </c>
      <c r="Y4" s="75">
        <v>28</v>
      </c>
      <c r="Z4" s="75">
        <f t="shared" si="16"/>
        <v>66</v>
      </c>
      <c r="AA4" s="38">
        <f t="shared" si="17"/>
        <v>478.0475531513398</v>
      </c>
      <c r="AB4" s="38">
        <f t="shared" si="18"/>
        <v>352.24556547993456</v>
      </c>
      <c r="AC4" s="38">
        <f t="shared" si="19"/>
        <v>830.29311863127441</v>
      </c>
      <c r="AD4">
        <v>124</v>
      </c>
      <c r="AE4">
        <v>38</v>
      </c>
      <c r="AF4">
        <v>12</v>
      </c>
      <c r="AG4">
        <v>50</v>
      </c>
      <c r="AH4" s="38">
        <f t="shared" si="2"/>
        <v>471.99105701155133</v>
      </c>
      <c r="AI4" s="38">
        <f t="shared" si="3"/>
        <v>149.049807477332</v>
      </c>
      <c r="AJ4" s="38">
        <f t="shared" si="4"/>
        <v>621.04086448888336</v>
      </c>
      <c r="AM4" s="38">
        <v>7768</v>
      </c>
      <c r="AN4" s="38">
        <v>1032</v>
      </c>
      <c r="AO4">
        <v>7858</v>
      </c>
      <c r="AP4">
        <v>1044</v>
      </c>
      <c r="AQ4">
        <v>80</v>
      </c>
      <c r="AR4" s="38">
        <f t="shared" si="5"/>
        <v>1355.7839492674393</v>
      </c>
      <c r="AS4" s="38">
        <f t="shared" si="6"/>
        <v>867.02070011921535</v>
      </c>
      <c r="AW4" s="35">
        <v>124</v>
      </c>
      <c r="AX4">
        <f>AD4-AW4</f>
        <v>0</v>
      </c>
      <c r="BK4" s="38">
        <v>7949</v>
      </c>
      <c r="BL4" s="38">
        <v>1088</v>
      </c>
      <c r="BM4">
        <v>8051</v>
      </c>
      <c r="BN4">
        <v>1095</v>
      </c>
      <c r="BO4" s="9">
        <v>8121</v>
      </c>
      <c r="BP4" s="9">
        <v>1106</v>
      </c>
      <c r="BQ4" s="38">
        <f t="shared" si="7"/>
        <v>1540.1813439324308</v>
      </c>
      <c r="BR4" s="38">
        <f t="shared" si="8"/>
        <v>0</v>
      </c>
    </row>
    <row r="5" spans="1:76" x14ac:dyDescent="0.2">
      <c r="B5" t="s">
        <v>323</v>
      </c>
      <c r="C5" t="s">
        <v>16</v>
      </c>
      <c r="D5" t="s">
        <v>13</v>
      </c>
      <c r="E5">
        <f t="shared" si="9"/>
        <v>5</v>
      </c>
      <c r="F5">
        <v>5</v>
      </c>
      <c r="G5">
        <v>0</v>
      </c>
      <c r="H5" s="38">
        <f t="shared" si="10"/>
        <v>191.131498470948</v>
      </c>
      <c r="I5" s="38">
        <f t="shared" si="11"/>
        <v>210.70375052675939</v>
      </c>
      <c r="J5" s="38">
        <f t="shared" si="12"/>
        <v>0</v>
      </c>
      <c r="K5">
        <f t="shared" si="13"/>
        <v>2</v>
      </c>
      <c r="L5">
        <v>2</v>
      </c>
      <c r="M5">
        <v>0</v>
      </c>
      <c r="N5" s="98">
        <f t="shared" si="20"/>
        <v>50</v>
      </c>
      <c r="O5" s="38">
        <v>75.557234605213452</v>
      </c>
      <c r="P5" s="38">
        <v>83.229296712442775</v>
      </c>
      <c r="Q5" s="38">
        <v>0</v>
      </c>
      <c r="R5" s="75">
        <f t="shared" si="0"/>
        <v>4</v>
      </c>
      <c r="S5" s="75">
        <v>4</v>
      </c>
      <c r="T5" s="75">
        <v>0</v>
      </c>
      <c r="U5" s="38">
        <f t="shared" si="1"/>
        <v>147.76505356483193</v>
      </c>
      <c r="V5" s="38">
        <f t="shared" si="14"/>
        <v>161.09544905356424</v>
      </c>
      <c r="W5" s="38">
        <f t="shared" si="15"/>
        <v>0</v>
      </c>
      <c r="X5" s="75">
        <v>0</v>
      </c>
      <c r="Y5" s="75">
        <v>1</v>
      </c>
      <c r="Z5" s="75">
        <f t="shared" si="16"/>
        <v>1</v>
      </c>
      <c r="AA5" s="38">
        <f t="shared" si="17"/>
        <v>0</v>
      </c>
      <c r="AB5" s="38">
        <f t="shared" si="18"/>
        <v>40.273862263391059</v>
      </c>
      <c r="AC5" s="38">
        <f t="shared" si="19"/>
        <v>40.273862263391059</v>
      </c>
      <c r="AD5">
        <v>4</v>
      </c>
      <c r="AE5">
        <v>0</v>
      </c>
      <c r="AF5">
        <v>0</v>
      </c>
      <c r="AG5">
        <v>0</v>
      </c>
      <c r="AH5" s="38">
        <f t="shared" si="2"/>
        <v>0</v>
      </c>
      <c r="AI5" s="38">
        <f t="shared" si="3"/>
        <v>0</v>
      </c>
      <c r="AJ5" s="38">
        <f t="shared" si="4"/>
        <v>0</v>
      </c>
      <c r="AM5" s="38">
        <v>2373</v>
      </c>
      <c r="AN5" s="38">
        <v>243</v>
      </c>
      <c r="AO5">
        <v>2403</v>
      </c>
      <c r="AP5">
        <v>244</v>
      </c>
      <c r="AQ5">
        <v>8</v>
      </c>
      <c r="AR5" s="38">
        <f t="shared" si="5"/>
        <v>144.92753623188406</v>
      </c>
      <c r="AS5" s="38">
        <f t="shared" si="6"/>
        <v>288.70443883074699</v>
      </c>
      <c r="AW5" s="35">
        <v>4</v>
      </c>
      <c r="AX5">
        <f>AD5-AW5</f>
        <v>0</v>
      </c>
      <c r="BK5" s="38">
        <v>2483</v>
      </c>
      <c r="BL5" s="38">
        <v>224</v>
      </c>
      <c r="BM5">
        <v>2534</v>
      </c>
      <c r="BN5">
        <v>226</v>
      </c>
      <c r="BO5" s="9">
        <v>2549</v>
      </c>
      <c r="BP5" s="9">
        <v>222</v>
      </c>
      <c r="BQ5" s="38">
        <f t="shared" si="7"/>
        <v>157.85319652722967</v>
      </c>
      <c r="BR5" s="38">
        <f t="shared" si="8"/>
        <v>0</v>
      </c>
    </row>
    <row r="6" spans="1:76" x14ac:dyDescent="0.2">
      <c r="B6" t="s">
        <v>324</v>
      </c>
      <c r="C6" t="s">
        <v>17</v>
      </c>
      <c r="D6" t="s">
        <v>13</v>
      </c>
      <c r="E6">
        <f t="shared" si="9"/>
        <v>4</v>
      </c>
      <c r="F6">
        <v>4</v>
      </c>
      <c r="G6">
        <v>0</v>
      </c>
      <c r="H6" s="38">
        <f t="shared" si="10"/>
        <v>95.969289827255281</v>
      </c>
      <c r="I6" s="38">
        <f t="shared" si="11"/>
        <v>108.07889759524453</v>
      </c>
      <c r="J6" s="38">
        <f t="shared" si="12"/>
        <v>0</v>
      </c>
      <c r="K6">
        <f t="shared" si="13"/>
        <v>1</v>
      </c>
      <c r="L6">
        <v>1</v>
      </c>
      <c r="M6">
        <v>0</v>
      </c>
      <c r="N6" s="98">
        <f t="shared" si="20"/>
        <v>2.5641025641025643</v>
      </c>
      <c r="O6" s="38">
        <v>23.832221163012392</v>
      </c>
      <c r="P6" s="38">
        <v>26.831231553528308</v>
      </c>
      <c r="Q6" s="38">
        <v>0</v>
      </c>
      <c r="R6" s="75">
        <f t="shared" si="0"/>
        <v>39</v>
      </c>
      <c r="S6" s="75">
        <v>35</v>
      </c>
      <c r="T6" s="75">
        <v>4</v>
      </c>
      <c r="U6" s="38">
        <f t="shared" si="1"/>
        <v>932.34520678938566</v>
      </c>
      <c r="V6" s="38">
        <f t="shared" si="14"/>
        <v>939.09310437349075</v>
      </c>
      <c r="W6" s="38">
        <f t="shared" si="15"/>
        <v>107.32492621411323</v>
      </c>
      <c r="X6" s="75">
        <v>8</v>
      </c>
      <c r="Y6" s="75">
        <v>4</v>
      </c>
      <c r="Z6" s="75">
        <f t="shared" si="16"/>
        <v>12</v>
      </c>
      <c r="AA6" s="38">
        <f t="shared" si="17"/>
        <v>214.64985242822647</v>
      </c>
      <c r="AB6" s="38">
        <f t="shared" si="18"/>
        <v>107.32492621411323</v>
      </c>
      <c r="AC6" s="38">
        <f t="shared" si="19"/>
        <v>321.97477864233969</v>
      </c>
      <c r="AD6">
        <v>97</v>
      </c>
      <c r="AE6">
        <v>34</v>
      </c>
      <c r="AF6">
        <v>9</v>
      </c>
      <c r="AG6">
        <v>43</v>
      </c>
      <c r="AH6" s="38">
        <f t="shared" si="2"/>
        <v>899.70891770309606</v>
      </c>
      <c r="AI6" s="38">
        <f t="shared" si="3"/>
        <v>238.15824292140778</v>
      </c>
      <c r="AJ6" s="38">
        <f t="shared" si="4"/>
        <v>1137.8671606245039</v>
      </c>
      <c r="AM6" s="38">
        <v>3701</v>
      </c>
      <c r="AN6" s="38">
        <v>467</v>
      </c>
      <c r="AO6">
        <v>3727</v>
      </c>
      <c r="AP6">
        <v>469</v>
      </c>
      <c r="AQ6">
        <v>93</v>
      </c>
      <c r="AR6" s="38">
        <f t="shared" si="5"/>
        <v>2281.8160432839331</v>
      </c>
      <c r="AS6" s="38">
        <f t="shared" si="6"/>
        <v>2140.8839779005525</v>
      </c>
      <c r="AW6" s="35">
        <v>90</v>
      </c>
      <c r="AX6">
        <f>AD6-AW6</f>
        <v>7</v>
      </c>
      <c r="BK6" s="38">
        <v>3727</v>
      </c>
      <c r="BL6" s="38">
        <v>456</v>
      </c>
      <c r="BM6">
        <v>3779</v>
      </c>
      <c r="BN6">
        <v>472</v>
      </c>
      <c r="BO6" s="9">
        <v>3857</v>
      </c>
      <c r="BP6" s="9">
        <v>487</v>
      </c>
      <c r="BQ6" s="38">
        <f t="shared" si="7"/>
        <v>2381.5824292140778</v>
      </c>
      <c r="BR6" s="38">
        <f t="shared" si="8"/>
        <v>1483.050847457627</v>
      </c>
    </row>
    <row r="7" spans="1:76" x14ac:dyDescent="0.2">
      <c r="B7" t="s">
        <v>325</v>
      </c>
      <c r="C7" t="s">
        <v>142</v>
      </c>
      <c r="E7">
        <f t="shared" si="9"/>
        <v>3</v>
      </c>
      <c r="F7">
        <v>3</v>
      </c>
      <c r="G7">
        <v>0</v>
      </c>
      <c r="H7" s="38">
        <f t="shared" si="10"/>
        <v>176.57445556209535</v>
      </c>
      <c r="I7" s="38">
        <f t="shared" si="11"/>
        <v>197.62845849802369</v>
      </c>
      <c r="J7" s="38">
        <f t="shared" si="12"/>
        <v>0</v>
      </c>
      <c r="K7">
        <f t="shared" si="13"/>
        <v>1</v>
      </c>
      <c r="L7">
        <v>1</v>
      </c>
      <c r="M7">
        <v>0</v>
      </c>
      <c r="N7" s="98">
        <f t="shared" si="20"/>
        <v>7.6923076923076925</v>
      </c>
      <c r="O7" s="38">
        <v>58.479532163742689</v>
      </c>
      <c r="P7" s="38">
        <v>65.146579804560261</v>
      </c>
      <c r="Q7" s="38">
        <v>0</v>
      </c>
      <c r="R7" s="75">
        <f t="shared" si="0"/>
        <v>13</v>
      </c>
      <c r="S7" s="75">
        <v>13</v>
      </c>
      <c r="T7" s="75">
        <v>0</v>
      </c>
      <c r="U7" s="38">
        <f t="shared" si="1"/>
        <v>749.27953890489914</v>
      </c>
      <c r="V7" s="38">
        <f t="shared" si="14"/>
        <v>834.93898522800259</v>
      </c>
      <c r="W7" s="38">
        <f t="shared" si="15"/>
        <v>0</v>
      </c>
      <c r="X7" s="75">
        <v>3</v>
      </c>
      <c r="Y7" s="75">
        <v>2</v>
      </c>
      <c r="Z7" s="75">
        <f t="shared" si="16"/>
        <v>5</v>
      </c>
      <c r="AA7" s="38">
        <f t="shared" si="17"/>
        <v>192.67822736030828</v>
      </c>
      <c r="AB7" s="38">
        <f t="shared" si="18"/>
        <v>128.45215157353886</v>
      </c>
      <c r="AC7" s="38">
        <f t="shared" si="19"/>
        <v>321.13037893384717</v>
      </c>
      <c r="AD7">
        <v>0</v>
      </c>
      <c r="AE7">
        <v>0</v>
      </c>
      <c r="AF7">
        <v>0</v>
      </c>
      <c r="AG7">
        <v>0</v>
      </c>
      <c r="AH7" s="38">
        <f t="shared" si="2"/>
        <v>0</v>
      </c>
      <c r="AI7" s="38">
        <f t="shared" si="3"/>
        <v>0</v>
      </c>
      <c r="AJ7" s="38">
        <f t="shared" si="4"/>
        <v>0</v>
      </c>
      <c r="AM7" s="38">
        <v>1518</v>
      </c>
      <c r="AN7" s="38">
        <v>181</v>
      </c>
      <c r="AO7">
        <v>1535</v>
      </c>
      <c r="AP7">
        <v>175</v>
      </c>
      <c r="AQ7">
        <v>0</v>
      </c>
      <c r="AR7" s="38">
        <f t="shared" si="5"/>
        <v>0</v>
      </c>
      <c r="AS7" s="38">
        <f t="shared" si="6"/>
        <v>0</v>
      </c>
      <c r="AW7" s="35">
        <v>0</v>
      </c>
      <c r="AX7">
        <v>0</v>
      </c>
      <c r="BK7" s="38">
        <v>1557</v>
      </c>
      <c r="BL7" s="38">
        <v>178</v>
      </c>
      <c r="BM7">
        <v>1546</v>
      </c>
      <c r="BN7">
        <v>172</v>
      </c>
      <c r="BO7" s="9">
        <v>1550</v>
      </c>
      <c r="BP7" s="9">
        <v>183</v>
      </c>
      <c r="BQ7" s="38">
        <f t="shared" si="7"/>
        <v>0</v>
      </c>
      <c r="BR7" s="38">
        <f t="shared" si="8"/>
        <v>0</v>
      </c>
    </row>
    <row r="8" spans="1:76" x14ac:dyDescent="0.2">
      <c r="B8" t="s">
        <v>326</v>
      </c>
      <c r="C8" t="s">
        <v>18</v>
      </c>
      <c r="D8" t="s">
        <v>13</v>
      </c>
      <c r="E8">
        <f t="shared" si="9"/>
        <v>43</v>
      </c>
      <c r="F8">
        <v>43</v>
      </c>
      <c r="G8">
        <v>0</v>
      </c>
      <c r="H8" s="38">
        <f t="shared" si="10"/>
        <v>403.60428008259811</v>
      </c>
      <c r="I8" s="38">
        <f t="shared" si="11"/>
        <v>474.5089384241889</v>
      </c>
      <c r="J8" s="38">
        <f t="shared" si="12"/>
        <v>0</v>
      </c>
      <c r="K8">
        <f t="shared" si="13"/>
        <v>11</v>
      </c>
      <c r="L8">
        <v>11</v>
      </c>
      <c r="M8">
        <v>0</v>
      </c>
      <c r="N8" s="98">
        <f t="shared" si="20"/>
        <v>9.0163934426229506</v>
      </c>
      <c r="O8" s="38">
        <v>103.53915662650603</v>
      </c>
      <c r="P8" s="38">
        <v>121.68141592920354</v>
      </c>
      <c r="Q8" s="38">
        <v>0</v>
      </c>
      <c r="R8" s="75">
        <f t="shared" si="0"/>
        <v>122</v>
      </c>
      <c r="S8" s="75">
        <v>122</v>
      </c>
      <c r="T8" s="75">
        <v>0</v>
      </c>
      <c r="U8" s="38">
        <f t="shared" si="1"/>
        <v>1165.1227198930378</v>
      </c>
      <c r="V8" s="38">
        <f t="shared" si="14"/>
        <v>1370.7865168539327</v>
      </c>
      <c r="W8" s="38">
        <f t="shared" si="15"/>
        <v>0</v>
      </c>
      <c r="X8" s="75">
        <v>47</v>
      </c>
      <c r="Y8" s="75">
        <v>18</v>
      </c>
      <c r="Z8" s="75">
        <f t="shared" si="16"/>
        <v>65</v>
      </c>
      <c r="AA8" s="38">
        <f t="shared" si="17"/>
        <v>528.08988764044943</v>
      </c>
      <c r="AB8" s="38">
        <f t="shared" si="18"/>
        <v>202.24719101123594</v>
      </c>
      <c r="AC8" s="38">
        <f t="shared" si="19"/>
        <v>730.33707865168537</v>
      </c>
      <c r="AD8">
        <v>212</v>
      </c>
      <c r="AE8">
        <v>77</v>
      </c>
      <c r="AF8">
        <v>42</v>
      </c>
      <c r="AG8">
        <v>119</v>
      </c>
      <c r="AH8" s="38">
        <f t="shared" si="2"/>
        <v>873.01587301587301</v>
      </c>
      <c r="AI8" s="38">
        <f t="shared" si="3"/>
        <v>476.1904761904762</v>
      </c>
      <c r="AJ8" s="38">
        <f t="shared" si="4"/>
        <v>1349.2063492063492</v>
      </c>
      <c r="AM8" s="38">
        <v>9062</v>
      </c>
      <c r="AN8" s="38">
        <v>1592</v>
      </c>
      <c r="AO8">
        <v>9040</v>
      </c>
      <c r="AP8">
        <v>1584</v>
      </c>
      <c r="AQ8">
        <v>166</v>
      </c>
      <c r="AR8" s="38">
        <f t="shared" si="5"/>
        <v>2046.52958779805</v>
      </c>
      <c r="AS8" s="38">
        <f t="shared" si="6"/>
        <v>1613.8440598872253</v>
      </c>
      <c r="AW8" s="35">
        <v>212</v>
      </c>
      <c r="AX8">
        <f t="shared" ref="AX8:AX39" si="21">AD8-AW8</f>
        <v>0</v>
      </c>
      <c r="BK8" s="38">
        <v>8900</v>
      </c>
      <c r="BL8" s="38">
        <v>1571</v>
      </c>
      <c r="BM8">
        <v>8820</v>
      </c>
      <c r="BN8">
        <v>1539</v>
      </c>
      <c r="BO8" s="9">
        <v>8749</v>
      </c>
      <c r="BP8" s="9">
        <v>1537</v>
      </c>
      <c r="BQ8" s="38">
        <f t="shared" si="7"/>
        <v>2403.6281179138323</v>
      </c>
      <c r="BR8" s="38">
        <f t="shared" si="8"/>
        <v>0</v>
      </c>
    </row>
    <row r="9" spans="1:76" x14ac:dyDescent="0.2">
      <c r="B9" t="s">
        <v>327</v>
      </c>
      <c r="C9" t="s">
        <v>19</v>
      </c>
      <c r="D9" t="s">
        <v>13</v>
      </c>
      <c r="E9">
        <f t="shared" si="9"/>
        <v>17</v>
      </c>
      <c r="F9">
        <v>17</v>
      </c>
      <c r="G9">
        <v>0</v>
      </c>
      <c r="H9" s="38">
        <f t="shared" si="10"/>
        <v>297.51487574378717</v>
      </c>
      <c r="I9" s="38">
        <f t="shared" si="11"/>
        <v>335.30571992110453</v>
      </c>
      <c r="J9" s="38">
        <f t="shared" si="12"/>
        <v>0</v>
      </c>
      <c r="K9">
        <f t="shared" si="13"/>
        <v>4</v>
      </c>
      <c r="L9">
        <v>4</v>
      </c>
      <c r="M9">
        <v>0</v>
      </c>
      <c r="N9" s="98">
        <f t="shared" si="20"/>
        <v>7.0175438596491224</v>
      </c>
      <c r="O9" s="38">
        <v>69.144338807260155</v>
      </c>
      <c r="P9" s="38">
        <v>77.851304009342158</v>
      </c>
      <c r="Q9" s="38">
        <v>0</v>
      </c>
      <c r="R9" s="75">
        <f t="shared" si="0"/>
        <v>57</v>
      </c>
      <c r="S9" s="75">
        <v>57</v>
      </c>
      <c r="T9" s="75">
        <v>0</v>
      </c>
      <c r="U9" s="38">
        <f t="shared" si="1"/>
        <v>978.54077253218884</v>
      </c>
      <c r="V9" s="38">
        <f t="shared" si="14"/>
        <v>1100.5985711527321</v>
      </c>
      <c r="W9" s="38">
        <f t="shared" si="15"/>
        <v>0</v>
      </c>
      <c r="X9" s="75">
        <v>31</v>
      </c>
      <c r="Y9" s="75">
        <v>8</v>
      </c>
      <c r="Z9" s="75">
        <f t="shared" si="16"/>
        <v>39</v>
      </c>
      <c r="AA9" s="38">
        <f t="shared" si="17"/>
        <v>598.57115273218767</v>
      </c>
      <c r="AB9" s="38">
        <f t="shared" si="18"/>
        <v>154.46997489862909</v>
      </c>
      <c r="AC9" s="38">
        <f t="shared" si="19"/>
        <v>753.04112763081673</v>
      </c>
      <c r="AD9">
        <v>59</v>
      </c>
      <c r="AE9">
        <v>29</v>
      </c>
      <c r="AF9">
        <v>6</v>
      </c>
      <c r="AG9">
        <v>35</v>
      </c>
      <c r="AH9" s="38">
        <f t="shared" si="2"/>
        <v>549.76303317535542</v>
      </c>
      <c r="AI9" s="38">
        <f t="shared" si="3"/>
        <v>113.74407582938389</v>
      </c>
      <c r="AJ9" s="38">
        <f t="shared" si="4"/>
        <v>663.50710900473939</v>
      </c>
      <c r="AM9" s="38">
        <v>5070</v>
      </c>
      <c r="AN9" s="38">
        <v>644</v>
      </c>
      <c r="AO9">
        <v>5138</v>
      </c>
      <c r="AP9">
        <v>647</v>
      </c>
      <c r="AQ9">
        <v>36</v>
      </c>
      <c r="AR9" s="38">
        <f t="shared" si="5"/>
        <v>996.11683268613876</v>
      </c>
      <c r="AS9" s="38">
        <f t="shared" si="6"/>
        <v>600.30015007503755</v>
      </c>
      <c r="AW9" s="35">
        <v>59</v>
      </c>
      <c r="AX9">
        <f t="shared" si="21"/>
        <v>0</v>
      </c>
      <c r="BK9" s="38">
        <v>5179</v>
      </c>
      <c r="BL9" s="38">
        <v>646</v>
      </c>
      <c r="BM9">
        <v>5275</v>
      </c>
      <c r="BN9">
        <v>648</v>
      </c>
      <c r="BO9" s="9">
        <v>5340</v>
      </c>
      <c r="BP9" s="9">
        <v>657</v>
      </c>
      <c r="BQ9" s="38">
        <f t="shared" si="7"/>
        <v>1118.4834123222749</v>
      </c>
      <c r="BR9" s="38">
        <f t="shared" si="8"/>
        <v>0</v>
      </c>
    </row>
    <row r="10" spans="1:76" x14ac:dyDescent="0.2">
      <c r="B10" t="s">
        <v>328</v>
      </c>
      <c r="C10" t="s">
        <v>20</v>
      </c>
      <c r="D10" t="s">
        <v>13</v>
      </c>
      <c r="E10">
        <f t="shared" si="9"/>
        <v>25</v>
      </c>
      <c r="F10">
        <v>25</v>
      </c>
      <c r="G10">
        <v>0</v>
      </c>
      <c r="H10" s="38">
        <f t="shared" si="10"/>
        <v>624.3756243756244</v>
      </c>
      <c r="I10" s="38">
        <f t="shared" si="11"/>
        <v>669.16488222698069</v>
      </c>
      <c r="J10" s="38">
        <f t="shared" si="12"/>
        <v>0</v>
      </c>
      <c r="K10">
        <f t="shared" si="13"/>
        <v>6</v>
      </c>
      <c r="L10">
        <v>6</v>
      </c>
      <c r="M10">
        <v>0</v>
      </c>
      <c r="N10" s="98">
        <f t="shared" si="20"/>
        <v>7.8947368421052628</v>
      </c>
      <c r="O10" s="38">
        <v>149.66325767024196</v>
      </c>
      <c r="P10" s="38">
        <v>159.53203935123636</v>
      </c>
      <c r="Q10" s="38">
        <v>0</v>
      </c>
      <c r="R10" s="75">
        <f t="shared" si="0"/>
        <v>76</v>
      </c>
      <c r="S10" s="75">
        <v>76</v>
      </c>
      <c r="T10" s="75">
        <v>0</v>
      </c>
      <c r="U10" s="38">
        <f t="shared" si="1"/>
        <v>1867.3218673218673</v>
      </c>
      <c r="V10" s="38">
        <f t="shared" si="14"/>
        <v>1996.3225636984503</v>
      </c>
      <c r="W10" s="38">
        <f t="shared" si="15"/>
        <v>0</v>
      </c>
      <c r="X10" s="75">
        <v>44</v>
      </c>
      <c r="Y10" s="75">
        <v>11</v>
      </c>
      <c r="Z10" s="75">
        <f t="shared" si="16"/>
        <v>55</v>
      </c>
      <c r="AA10" s="38">
        <f t="shared" si="17"/>
        <v>1155.7656947727869</v>
      </c>
      <c r="AB10" s="38">
        <f t="shared" si="18"/>
        <v>288.94142369319673</v>
      </c>
      <c r="AC10" s="38">
        <f t="shared" si="19"/>
        <v>1444.7071184659837</v>
      </c>
      <c r="AD10">
        <v>112</v>
      </c>
      <c r="AE10">
        <v>53</v>
      </c>
      <c r="AF10">
        <v>10</v>
      </c>
      <c r="AG10">
        <v>63</v>
      </c>
      <c r="AH10" s="38">
        <f t="shared" si="2"/>
        <v>1375.19460300986</v>
      </c>
      <c r="AI10" s="38">
        <f t="shared" si="3"/>
        <v>259.47067981318111</v>
      </c>
      <c r="AJ10" s="38">
        <f t="shared" si="4"/>
        <v>1634.665282823041</v>
      </c>
      <c r="AM10" s="38">
        <v>3736</v>
      </c>
      <c r="AN10" s="38">
        <v>268</v>
      </c>
      <c r="AO10">
        <v>3761</v>
      </c>
      <c r="AP10">
        <v>248</v>
      </c>
      <c r="AQ10">
        <v>46</v>
      </c>
      <c r="AR10" s="38">
        <f t="shared" si="5"/>
        <v>2733.0405075646659</v>
      </c>
      <c r="AS10" s="38">
        <f t="shared" si="6"/>
        <v>1119.2214111922142</v>
      </c>
      <c r="AW10" s="35">
        <v>112</v>
      </c>
      <c r="AX10">
        <f t="shared" si="21"/>
        <v>0</v>
      </c>
      <c r="BK10" s="38">
        <v>3807</v>
      </c>
      <c r="BL10" s="38">
        <v>263</v>
      </c>
      <c r="BM10">
        <v>3854</v>
      </c>
      <c r="BN10">
        <v>244</v>
      </c>
      <c r="BO10" s="9">
        <v>3874</v>
      </c>
      <c r="BP10" s="9">
        <v>236</v>
      </c>
      <c r="BQ10" s="38">
        <f t="shared" si="7"/>
        <v>2906.0716139076285</v>
      </c>
      <c r="BR10" s="38">
        <f t="shared" si="8"/>
        <v>0</v>
      </c>
    </row>
    <row r="11" spans="1:76" x14ac:dyDescent="0.2">
      <c r="B11" t="s">
        <v>329</v>
      </c>
      <c r="C11" t="s">
        <v>21</v>
      </c>
      <c r="D11" t="s">
        <v>13</v>
      </c>
      <c r="E11">
        <f t="shared" si="9"/>
        <v>21</v>
      </c>
      <c r="F11">
        <v>19</v>
      </c>
      <c r="G11">
        <v>2</v>
      </c>
      <c r="H11" s="38">
        <f t="shared" si="10"/>
        <v>807.38177623990771</v>
      </c>
      <c r="I11" s="38">
        <f t="shared" si="11"/>
        <v>810.58020477815694</v>
      </c>
      <c r="J11" s="38">
        <f t="shared" si="12"/>
        <v>778.21011673151747</v>
      </c>
      <c r="K11">
        <f t="shared" si="13"/>
        <v>1</v>
      </c>
      <c r="L11">
        <v>1</v>
      </c>
      <c r="M11">
        <v>0</v>
      </c>
      <c r="N11" s="98">
        <f t="shared" si="20"/>
        <v>1.7543859649122806</v>
      </c>
      <c r="O11" s="38">
        <v>38.387715930902111</v>
      </c>
      <c r="P11" s="38">
        <v>42.535091450446622</v>
      </c>
      <c r="Q11" s="38">
        <v>0</v>
      </c>
      <c r="R11" s="75">
        <f t="shared" si="0"/>
        <v>57</v>
      </c>
      <c r="S11" s="75">
        <v>57</v>
      </c>
      <c r="T11" s="75">
        <v>0</v>
      </c>
      <c r="U11" s="38">
        <f t="shared" si="1"/>
        <v>2141.2471825694965</v>
      </c>
      <c r="V11" s="38">
        <f t="shared" si="14"/>
        <v>2375</v>
      </c>
      <c r="W11" s="38">
        <f t="shared" si="15"/>
        <v>0</v>
      </c>
      <c r="X11" s="75">
        <v>19</v>
      </c>
      <c r="Y11" s="75">
        <v>7</v>
      </c>
      <c r="Z11" s="75">
        <f t="shared" si="16"/>
        <v>26</v>
      </c>
      <c r="AA11" s="38">
        <f t="shared" si="17"/>
        <v>791.66666666666663</v>
      </c>
      <c r="AB11" s="38">
        <f t="shared" si="18"/>
        <v>291.66666666666669</v>
      </c>
      <c r="AC11" s="38">
        <f t="shared" si="19"/>
        <v>1083.3333333333333</v>
      </c>
      <c r="AD11">
        <v>81</v>
      </c>
      <c r="AE11">
        <v>41</v>
      </c>
      <c r="AF11">
        <v>5</v>
      </c>
      <c r="AG11">
        <v>46</v>
      </c>
      <c r="AH11" s="38">
        <f t="shared" si="2"/>
        <v>1676.8916155419222</v>
      </c>
      <c r="AI11" s="38">
        <f t="shared" si="3"/>
        <v>204.49897750511246</v>
      </c>
      <c r="AJ11" s="38">
        <f t="shared" si="4"/>
        <v>1881.3905930470348</v>
      </c>
      <c r="AM11" s="38">
        <v>2344</v>
      </c>
      <c r="AN11" s="38">
        <v>257</v>
      </c>
      <c r="AO11">
        <v>2351</v>
      </c>
      <c r="AP11">
        <v>254</v>
      </c>
      <c r="AQ11">
        <v>42</v>
      </c>
      <c r="AR11" s="38">
        <f t="shared" si="5"/>
        <v>3004.4510385756676</v>
      </c>
      <c r="AS11" s="38">
        <f t="shared" si="6"/>
        <v>1517.3410404624278</v>
      </c>
      <c r="AW11" s="35">
        <v>81</v>
      </c>
      <c r="AX11">
        <f t="shared" si="21"/>
        <v>0</v>
      </c>
      <c r="BK11" s="38">
        <v>2400</v>
      </c>
      <c r="BL11" s="38">
        <v>262</v>
      </c>
      <c r="BM11">
        <v>2445</v>
      </c>
      <c r="BN11">
        <v>251</v>
      </c>
      <c r="BO11" s="9">
        <v>2502</v>
      </c>
      <c r="BP11" s="9">
        <v>266</v>
      </c>
      <c r="BQ11" s="38">
        <f t="shared" si="7"/>
        <v>3312.8834355828221</v>
      </c>
      <c r="BR11" s="38">
        <f t="shared" si="8"/>
        <v>0</v>
      </c>
    </row>
    <row r="12" spans="1:76" x14ac:dyDescent="0.2">
      <c r="B12" t="s">
        <v>330</v>
      </c>
      <c r="C12" t="s">
        <v>22</v>
      </c>
      <c r="D12" t="s">
        <v>13</v>
      </c>
      <c r="E12">
        <f t="shared" si="9"/>
        <v>6</v>
      </c>
      <c r="F12">
        <v>6</v>
      </c>
      <c r="G12">
        <v>0</v>
      </c>
      <c r="H12" s="38">
        <f t="shared" si="10"/>
        <v>671.89249720044791</v>
      </c>
      <c r="I12" s="38">
        <f t="shared" si="11"/>
        <v>749.06367041198507</v>
      </c>
      <c r="J12" s="38">
        <f t="shared" si="12"/>
        <v>0</v>
      </c>
      <c r="K12">
        <f t="shared" si="13"/>
        <v>2</v>
      </c>
      <c r="L12">
        <v>2</v>
      </c>
      <c r="M12">
        <v>0</v>
      </c>
      <c r="N12" s="98">
        <f t="shared" si="20"/>
        <v>22.222222222222221</v>
      </c>
      <c r="O12" s="38">
        <v>219.78021978021977</v>
      </c>
      <c r="P12" s="38">
        <v>245.70024570024569</v>
      </c>
      <c r="Q12" s="38">
        <v>0</v>
      </c>
      <c r="R12" s="75">
        <f t="shared" si="0"/>
        <v>9</v>
      </c>
      <c r="S12" s="75">
        <v>9</v>
      </c>
      <c r="T12" s="75">
        <v>0</v>
      </c>
      <c r="U12" s="38">
        <f t="shared" si="1"/>
        <v>959.48827292110877</v>
      </c>
      <c r="V12" s="38">
        <f t="shared" si="14"/>
        <v>1062.5737898465172</v>
      </c>
      <c r="W12" s="38">
        <f t="shared" si="15"/>
        <v>0</v>
      </c>
      <c r="X12" s="75">
        <v>1</v>
      </c>
      <c r="Y12" s="75">
        <v>2</v>
      </c>
      <c r="Z12" s="75">
        <f t="shared" si="16"/>
        <v>3</v>
      </c>
      <c r="AA12" s="38">
        <f t="shared" si="17"/>
        <v>118.06375442739079</v>
      </c>
      <c r="AB12" s="38">
        <f t="shared" si="18"/>
        <v>236.12750885478158</v>
      </c>
      <c r="AC12" s="38">
        <f t="shared" si="19"/>
        <v>354.19126328217237</v>
      </c>
      <c r="AD12">
        <v>12</v>
      </c>
      <c r="AE12">
        <v>5</v>
      </c>
      <c r="AF12">
        <v>2</v>
      </c>
      <c r="AG12">
        <v>7</v>
      </c>
      <c r="AH12" s="38">
        <f t="shared" si="2"/>
        <v>572.73768613974801</v>
      </c>
      <c r="AI12" s="38">
        <f t="shared" si="3"/>
        <v>229.09507445589921</v>
      </c>
      <c r="AJ12" s="38">
        <f t="shared" si="4"/>
        <v>801.83276059564719</v>
      </c>
      <c r="AM12" s="38">
        <v>801</v>
      </c>
      <c r="AN12" s="38">
        <v>92</v>
      </c>
      <c r="AO12">
        <v>814</v>
      </c>
      <c r="AP12">
        <v>96</v>
      </c>
      <c r="AQ12">
        <v>9</v>
      </c>
      <c r="AR12" s="38">
        <f t="shared" si="5"/>
        <v>1242.2360248447205</v>
      </c>
      <c r="AS12" s="38">
        <f t="shared" si="6"/>
        <v>889.32806324110675</v>
      </c>
      <c r="AW12" s="35">
        <v>12</v>
      </c>
      <c r="AX12">
        <f t="shared" si="21"/>
        <v>0</v>
      </c>
      <c r="BK12" s="38">
        <v>847</v>
      </c>
      <c r="BL12" s="38">
        <v>91</v>
      </c>
      <c r="BM12">
        <v>873</v>
      </c>
      <c r="BN12">
        <v>93</v>
      </c>
      <c r="BO12" s="9">
        <v>912</v>
      </c>
      <c r="BP12" s="9">
        <v>100</v>
      </c>
      <c r="BQ12" s="38">
        <f t="shared" si="7"/>
        <v>1374.5704467353951</v>
      </c>
      <c r="BR12" s="38">
        <f t="shared" si="8"/>
        <v>0</v>
      </c>
    </row>
    <row r="13" spans="1:76" s="2" customFormat="1" ht="13.5" thickBot="1" x14ac:dyDescent="0.25">
      <c r="A13"/>
      <c r="B13" t="s">
        <v>331</v>
      </c>
      <c r="C13" t="s">
        <v>23</v>
      </c>
      <c r="D13" t="s">
        <v>13</v>
      </c>
      <c r="E13">
        <f t="shared" si="9"/>
        <v>38</v>
      </c>
      <c r="F13">
        <v>37</v>
      </c>
      <c r="G13">
        <v>1</v>
      </c>
      <c r="H13" s="38">
        <f t="shared" si="10"/>
        <v>764.27996781979084</v>
      </c>
      <c r="I13" s="38">
        <f t="shared" si="11"/>
        <v>844.7488584474886</v>
      </c>
      <c r="J13" s="38">
        <f t="shared" si="12"/>
        <v>168.91891891891893</v>
      </c>
      <c r="K13">
        <f t="shared" si="13"/>
        <v>11</v>
      </c>
      <c r="L13">
        <v>11</v>
      </c>
      <c r="M13">
        <v>0</v>
      </c>
      <c r="N13" s="98">
        <f t="shared" si="20"/>
        <v>18.333333333333332</v>
      </c>
      <c r="O13" s="38">
        <v>222.04279370205893</v>
      </c>
      <c r="P13" s="38">
        <v>251.77386129549095</v>
      </c>
      <c r="Q13" s="38">
        <v>0</v>
      </c>
      <c r="R13" s="75">
        <f t="shared" si="0"/>
        <v>60</v>
      </c>
      <c r="S13" s="75">
        <v>48</v>
      </c>
      <c r="T13" s="75">
        <v>12</v>
      </c>
      <c r="U13" s="38">
        <f t="shared" si="1"/>
        <v>1212.6111560226354</v>
      </c>
      <c r="V13" s="38">
        <f t="shared" si="14"/>
        <v>1102.4345429490124</v>
      </c>
      <c r="W13" s="38">
        <f t="shared" si="15"/>
        <v>275.60863573725311</v>
      </c>
      <c r="X13" s="75">
        <v>18</v>
      </c>
      <c r="Y13" s="75">
        <v>5</v>
      </c>
      <c r="Z13" s="75">
        <f t="shared" si="16"/>
        <v>23</v>
      </c>
      <c r="AA13" s="38">
        <f t="shared" si="17"/>
        <v>413.41295360587964</v>
      </c>
      <c r="AB13" s="38">
        <f t="shared" si="18"/>
        <v>114.83693155718879</v>
      </c>
      <c r="AC13" s="38">
        <f t="shared" si="19"/>
        <v>528.24988516306848</v>
      </c>
      <c r="AD13">
        <v>79</v>
      </c>
      <c r="AE13">
        <v>31</v>
      </c>
      <c r="AF13">
        <v>18</v>
      </c>
      <c r="AG13">
        <v>49</v>
      </c>
      <c r="AH13" s="38">
        <f t="shared" si="2"/>
        <v>712.64367816091954</v>
      </c>
      <c r="AI13" s="38">
        <f t="shared" si="3"/>
        <v>413.79310344827587</v>
      </c>
      <c r="AJ13" s="38">
        <f t="shared" si="4"/>
        <v>1126.4367816091954</v>
      </c>
      <c r="AK13" s="38"/>
      <c r="AL13" s="38"/>
      <c r="AM13" s="38">
        <v>4380</v>
      </c>
      <c r="AN13" s="38">
        <v>592</v>
      </c>
      <c r="AO13">
        <v>4369</v>
      </c>
      <c r="AP13">
        <v>585</v>
      </c>
      <c r="AQ13">
        <v>67</v>
      </c>
      <c r="AR13" s="38">
        <f t="shared" si="5"/>
        <v>1605.03860219423</v>
      </c>
      <c r="AS13" s="38">
        <f t="shared" si="6"/>
        <v>1360.129922858303</v>
      </c>
      <c r="AW13" s="35">
        <v>79</v>
      </c>
      <c r="AX13">
        <f t="shared" si="21"/>
        <v>0</v>
      </c>
      <c r="BK13" s="38">
        <v>4354</v>
      </c>
      <c r="BL13" s="38">
        <v>594</v>
      </c>
      <c r="BM13">
        <v>4350</v>
      </c>
      <c r="BN13">
        <v>572</v>
      </c>
      <c r="BO13" s="9">
        <v>4373</v>
      </c>
      <c r="BP13" s="9">
        <v>553</v>
      </c>
      <c r="BQ13" s="38">
        <f t="shared" si="7"/>
        <v>1816.0919540229886</v>
      </c>
      <c r="BR13" s="38">
        <f t="shared" si="8"/>
        <v>0</v>
      </c>
      <c r="BW13" s="37"/>
      <c r="BX13" s="37"/>
    </row>
    <row r="14" spans="1:76" s="1" customFormat="1" ht="13.5" thickBot="1" x14ac:dyDescent="0.25">
      <c r="A14" s="31" t="s">
        <v>24</v>
      </c>
      <c r="B14" s="31" t="s">
        <v>332</v>
      </c>
      <c r="C14" s="31" t="s">
        <v>24</v>
      </c>
      <c r="D14" s="31"/>
      <c r="E14" s="2">
        <f>SUM(E2:E13)</f>
        <v>311</v>
      </c>
      <c r="F14" s="2">
        <v>307</v>
      </c>
      <c r="G14" s="2">
        <v>4</v>
      </c>
      <c r="H14" s="37">
        <f t="shared" si="10"/>
        <v>448.398166037083</v>
      </c>
      <c r="I14" s="37">
        <f t="shared" si="11"/>
        <v>506.3666952563172</v>
      </c>
      <c r="J14" s="37">
        <f t="shared" si="12"/>
        <v>45.81901489117984</v>
      </c>
      <c r="K14" s="2">
        <f>SUM(K2:K13)</f>
        <v>59</v>
      </c>
      <c r="L14" s="2">
        <v>58</v>
      </c>
      <c r="M14" s="2">
        <v>1</v>
      </c>
      <c r="N14" s="99">
        <f t="shared" si="20"/>
        <v>6.1330561330561331</v>
      </c>
      <c r="O14" s="37">
        <v>84.740893944616801</v>
      </c>
      <c r="P14" s="37">
        <v>95.244351024697849</v>
      </c>
      <c r="Q14" s="37">
        <v>11.45737855178735</v>
      </c>
      <c r="R14" s="76">
        <f t="shared" si="0"/>
        <v>962</v>
      </c>
      <c r="S14" s="76">
        <v>943</v>
      </c>
      <c r="T14" s="76">
        <v>19</v>
      </c>
      <c r="U14" s="66">
        <f t="shared" si="1"/>
        <v>1376.7835930903211</v>
      </c>
      <c r="V14" s="66">
        <f t="shared" si="14"/>
        <v>1543.5988934540276</v>
      </c>
      <c r="W14" s="66">
        <f t="shared" si="15"/>
        <v>31.101144194725901</v>
      </c>
      <c r="X14" s="76">
        <v>372</v>
      </c>
      <c r="Y14" s="76">
        <v>133</v>
      </c>
      <c r="Z14" s="76">
        <f t="shared" si="16"/>
        <v>505</v>
      </c>
      <c r="AA14" s="66">
        <f t="shared" si="17"/>
        <v>608.92766528621235</v>
      </c>
      <c r="AB14" s="66">
        <f t="shared" si="18"/>
        <v>217.70800936308132</v>
      </c>
      <c r="AC14" s="66">
        <f t="shared" si="19"/>
        <v>826.63567464929372</v>
      </c>
      <c r="AD14" s="31">
        <f>SUM(AD2:AD13)</f>
        <v>1207</v>
      </c>
      <c r="AE14" s="1">
        <v>485</v>
      </c>
      <c r="AF14" s="31">
        <v>150</v>
      </c>
      <c r="AG14" s="1">
        <v>635</v>
      </c>
      <c r="AH14" s="50">
        <f t="shared" si="2"/>
        <v>789.25956061838895</v>
      </c>
      <c r="AI14" s="50">
        <f t="shared" si="3"/>
        <v>244.10089503661513</v>
      </c>
      <c r="AJ14" s="50">
        <f t="shared" si="4"/>
        <v>1033.360455655004</v>
      </c>
      <c r="AK14" s="50"/>
      <c r="AL14" s="50"/>
      <c r="AM14" s="37">
        <v>60628</v>
      </c>
      <c r="AN14" s="37">
        <v>8730</v>
      </c>
      <c r="AO14" s="2">
        <v>60896</v>
      </c>
      <c r="AP14" s="2">
        <v>8728</v>
      </c>
      <c r="AQ14" s="31">
        <f>SUM(AQ2:AQ13)</f>
        <v>913</v>
      </c>
      <c r="AR14" s="50">
        <f t="shared" si="5"/>
        <v>1719.5446839428432</v>
      </c>
      <c r="AS14" s="50">
        <f t="shared" si="6"/>
        <v>1294.4295577956418</v>
      </c>
      <c r="AW14" s="34">
        <v>1200</v>
      </c>
      <c r="AX14" s="1">
        <f t="shared" si="21"/>
        <v>7</v>
      </c>
      <c r="BK14" s="66">
        <v>61091</v>
      </c>
      <c r="BL14" s="66">
        <v>8782</v>
      </c>
      <c r="BM14" s="1">
        <v>61450</v>
      </c>
      <c r="BN14" s="1">
        <v>8743</v>
      </c>
      <c r="BO14" s="51">
        <v>61758</v>
      </c>
      <c r="BP14" s="51">
        <v>8775</v>
      </c>
      <c r="BQ14" s="50">
        <f t="shared" si="7"/>
        <v>1952.807160292921</v>
      </c>
      <c r="BR14" s="50">
        <f t="shared" si="8"/>
        <v>80.064051240992796</v>
      </c>
      <c r="BU14" s="52">
        <v>10400</v>
      </c>
      <c r="BV14" s="52">
        <v>684</v>
      </c>
      <c r="BW14" s="50">
        <f>BU14*1000/BM14</f>
        <v>169.2432872253865</v>
      </c>
      <c r="BX14" s="50">
        <f>BV14*1000/BN14</f>
        <v>78.234015784055813</v>
      </c>
    </row>
    <row r="15" spans="1:76" ht="13.5" thickBot="1" x14ac:dyDescent="0.25">
      <c r="A15" t="s">
        <v>5</v>
      </c>
      <c r="B15" t="s">
        <v>333</v>
      </c>
      <c r="C15" t="s">
        <v>25</v>
      </c>
      <c r="D15" t="s">
        <v>4</v>
      </c>
      <c r="E15">
        <f t="shared" si="9"/>
        <v>4</v>
      </c>
      <c r="F15">
        <v>4</v>
      </c>
      <c r="G15">
        <v>0</v>
      </c>
      <c r="H15" s="38">
        <f t="shared" si="10"/>
        <v>479.61630695443642</v>
      </c>
      <c r="I15" s="38">
        <f t="shared" si="11"/>
        <v>520.1560468140442</v>
      </c>
      <c r="J15" s="38">
        <f t="shared" si="12"/>
        <v>0</v>
      </c>
      <c r="K15">
        <f t="shared" si="13"/>
        <v>3</v>
      </c>
      <c r="L15">
        <v>3</v>
      </c>
      <c r="M15">
        <v>0</v>
      </c>
      <c r="N15" s="99">
        <f t="shared" si="20"/>
        <v>60</v>
      </c>
      <c r="O15" s="38">
        <v>361.01083032490976</v>
      </c>
      <c r="P15" s="38">
        <v>390.11703511053315</v>
      </c>
      <c r="Q15" s="38">
        <v>0</v>
      </c>
      <c r="R15" s="75">
        <f t="shared" si="0"/>
        <v>5</v>
      </c>
      <c r="S15" s="75">
        <v>5</v>
      </c>
      <c r="T15" s="75">
        <v>0</v>
      </c>
      <c r="U15" s="38">
        <f t="shared" si="1"/>
        <v>609.7560975609756</v>
      </c>
      <c r="V15" s="38">
        <f t="shared" si="14"/>
        <v>654.45026178010471</v>
      </c>
      <c r="W15" s="38">
        <f t="shared" si="15"/>
        <v>0</v>
      </c>
      <c r="X15" s="75">
        <v>0</v>
      </c>
      <c r="Y15" s="75">
        <v>0</v>
      </c>
      <c r="Z15" s="75">
        <f t="shared" si="16"/>
        <v>0</v>
      </c>
      <c r="AA15" s="38">
        <f t="shared" si="17"/>
        <v>0</v>
      </c>
      <c r="AB15" s="38">
        <f t="shared" si="18"/>
        <v>0</v>
      </c>
      <c r="AC15" s="38">
        <f t="shared" si="19"/>
        <v>0</v>
      </c>
      <c r="AD15">
        <v>1</v>
      </c>
      <c r="AE15">
        <v>1</v>
      </c>
      <c r="AF15">
        <v>0</v>
      </c>
      <c r="AG15">
        <v>1</v>
      </c>
      <c r="AH15" s="38">
        <f t="shared" si="2"/>
        <v>129.87012987012986</v>
      </c>
      <c r="AI15" s="38">
        <f t="shared" si="3"/>
        <v>0</v>
      </c>
      <c r="AJ15" s="38">
        <f t="shared" si="4"/>
        <v>129.87012987012986</v>
      </c>
      <c r="AM15" s="38">
        <v>769</v>
      </c>
      <c r="AN15" s="38">
        <v>65</v>
      </c>
      <c r="AO15">
        <v>769</v>
      </c>
      <c r="AP15">
        <v>62</v>
      </c>
      <c r="AR15" s="38">
        <f t="shared" si="5"/>
        <v>120.91898428053204</v>
      </c>
      <c r="AS15" s="38">
        <f t="shared" si="6"/>
        <v>0</v>
      </c>
      <c r="AW15" s="35">
        <v>1</v>
      </c>
      <c r="AX15">
        <f t="shared" si="21"/>
        <v>0</v>
      </c>
      <c r="BK15" s="38">
        <v>764</v>
      </c>
      <c r="BL15" s="38">
        <v>56</v>
      </c>
      <c r="BM15">
        <v>770</v>
      </c>
      <c r="BN15">
        <v>57</v>
      </c>
      <c r="BO15" s="9">
        <v>761</v>
      </c>
      <c r="BP15" s="9">
        <v>53</v>
      </c>
      <c r="BQ15" s="38">
        <f t="shared" si="7"/>
        <v>129.87012987012986</v>
      </c>
      <c r="BR15" s="38">
        <f t="shared" si="8"/>
        <v>0</v>
      </c>
    </row>
    <row r="16" spans="1:76" x14ac:dyDescent="0.2">
      <c r="B16" t="s">
        <v>334</v>
      </c>
      <c r="C16" t="s">
        <v>26</v>
      </c>
      <c r="D16" t="s">
        <v>4</v>
      </c>
      <c r="E16">
        <f t="shared" si="9"/>
        <v>32</v>
      </c>
      <c r="F16">
        <v>29</v>
      </c>
      <c r="G16">
        <v>3</v>
      </c>
      <c r="H16" s="38">
        <f t="shared" si="10"/>
        <v>730.26015518028294</v>
      </c>
      <c r="I16" s="38">
        <f t="shared" si="11"/>
        <v>770.45696068012751</v>
      </c>
      <c r="J16" s="38">
        <f t="shared" si="12"/>
        <v>485.43689320388347</v>
      </c>
      <c r="K16">
        <f t="shared" si="13"/>
        <v>36</v>
      </c>
      <c r="L16">
        <v>36</v>
      </c>
      <c r="M16">
        <v>0</v>
      </c>
      <c r="N16" s="98">
        <f t="shared" ref="N16:N32" si="22">K16*100/R16</f>
        <v>124.13793103448276</v>
      </c>
      <c r="O16" s="38">
        <v>825.6880733944954</v>
      </c>
      <c r="P16" s="38">
        <v>963.33957720096339</v>
      </c>
      <c r="Q16" s="38">
        <v>0</v>
      </c>
      <c r="R16" s="75">
        <f t="shared" si="0"/>
        <v>29</v>
      </c>
      <c r="S16" s="75">
        <v>29</v>
      </c>
      <c r="T16" s="75">
        <v>0</v>
      </c>
      <c r="U16" s="38">
        <f t="shared" si="1"/>
        <v>675.04655493482312</v>
      </c>
      <c r="V16" s="38">
        <f t="shared" si="14"/>
        <v>782.93736501079911</v>
      </c>
      <c r="W16" s="38">
        <f t="shared" si="15"/>
        <v>0</v>
      </c>
      <c r="X16" s="75">
        <v>12</v>
      </c>
      <c r="Y16" s="75">
        <v>5</v>
      </c>
      <c r="Z16" s="75">
        <f t="shared" si="16"/>
        <v>17</v>
      </c>
      <c r="AA16" s="38">
        <f t="shared" si="17"/>
        <v>323.97408207343415</v>
      </c>
      <c r="AB16" s="38">
        <f t="shared" si="18"/>
        <v>134.98920086393088</v>
      </c>
      <c r="AC16" s="38">
        <f t="shared" si="19"/>
        <v>458.96328293736502</v>
      </c>
      <c r="AD16">
        <v>23</v>
      </c>
      <c r="AE16">
        <v>8</v>
      </c>
      <c r="AF16">
        <v>2</v>
      </c>
      <c r="AG16">
        <v>10</v>
      </c>
      <c r="AH16" s="38">
        <f t="shared" si="2"/>
        <v>219.65952773201536</v>
      </c>
      <c r="AI16" s="38">
        <f t="shared" si="3"/>
        <v>54.914881933003841</v>
      </c>
      <c r="AJ16" s="38">
        <f t="shared" si="4"/>
        <v>274.57440966501923</v>
      </c>
      <c r="AM16" s="38">
        <v>3764</v>
      </c>
      <c r="AN16" s="38">
        <v>618</v>
      </c>
      <c r="AO16">
        <v>3737</v>
      </c>
      <c r="AP16">
        <v>623</v>
      </c>
      <c r="AQ16">
        <v>7</v>
      </c>
      <c r="AR16" s="38">
        <f t="shared" si="5"/>
        <v>545.67022538552783</v>
      </c>
      <c r="AS16" s="38">
        <f t="shared" si="6"/>
        <v>168.14797021378814</v>
      </c>
      <c r="AW16" s="35">
        <v>20</v>
      </c>
      <c r="AX16">
        <f t="shared" si="21"/>
        <v>3</v>
      </c>
      <c r="BK16" s="38">
        <v>3704</v>
      </c>
      <c r="BL16" s="38">
        <v>592</v>
      </c>
      <c r="BM16">
        <v>3642</v>
      </c>
      <c r="BN16">
        <v>573</v>
      </c>
      <c r="BO16" s="9">
        <v>3637</v>
      </c>
      <c r="BP16" s="9">
        <v>526</v>
      </c>
      <c r="BQ16" s="38">
        <f t="shared" si="7"/>
        <v>549.14881933003846</v>
      </c>
      <c r="BR16" s="38">
        <f t="shared" si="8"/>
        <v>523.56020942408372</v>
      </c>
    </row>
    <row r="17" spans="1:76" x14ac:dyDescent="0.2">
      <c r="B17" t="s">
        <v>335</v>
      </c>
      <c r="C17" t="s">
        <v>27</v>
      </c>
      <c r="D17" t="s">
        <v>4</v>
      </c>
      <c r="E17">
        <f t="shared" si="9"/>
        <v>45</v>
      </c>
      <c r="F17">
        <v>45</v>
      </c>
      <c r="G17">
        <v>0</v>
      </c>
      <c r="H17" s="38">
        <f t="shared" si="10"/>
        <v>920.81031307550654</v>
      </c>
      <c r="I17" s="38">
        <f t="shared" si="11"/>
        <v>1008.9686098654709</v>
      </c>
      <c r="J17" s="38">
        <f t="shared" si="12"/>
        <v>0</v>
      </c>
      <c r="K17">
        <f t="shared" si="13"/>
        <v>52</v>
      </c>
      <c r="L17">
        <v>52</v>
      </c>
      <c r="M17">
        <v>0</v>
      </c>
      <c r="N17" s="98">
        <f t="shared" si="22"/>
        <v>118.18181818181819</v>
      </c>
      <c r="O17" s="38">
        <v>1056.4811052417717</v>
      </c>
      <c r="P17" s="38">
        <v>1159.678858162355</v>
      </c>
      <c r="Q17" s="38">
        <v>0</v>
      </c>
      <c r="R17" s="75">
        <f t="shared" si="0"/>
        <v>44</v>
      </c>
      <c r="S17" s="75">
        <v>44</v>
      </c>
      <c r="T17" s="75">
        <v>0</v>
      </c>
      <c r="U17" s="38">
        <f t="shared" si="1"/>
        <v>883.17944600562021</v>
      </c>
      <c r="V17" s="38">
        <f t="shared" si="14"/>
        <v>968.09680968096814</v>
      </c>
      <c r="W17" s="38">
        <f t="shared" si="15"/>
        <v>0</v>
      </c>
      <c r="X17" s="75">
        <v>27</v>
      </c>
      <c r="Y17" s="75">
        <v>6</v>
      </c>
      <c r="Z17" s="75">
        <f t="shared" si="16"/>
        <v>33</v>
      </c>
      <c r="AA17" s="38">
        <f t="shared" si="17"/>
        <v>594.05940594059405</v>
      </c>
      <c r="AB17" s="38">
        <f t="shared" si="18"/>
        <v>132.01320132013203</v>
      </c>
      <c r="AC17" s="38">
        <f t="shared" si="19"/>
        <v>726.07260726072604</v>
      </c>
      <c r="AD17">
        <v>16</v>
      </c>
      <c r="AE17">
        <v>6</v>
      </c>
      <c r="AF17">
        <v>4</v>
      </c>
      <c r="AG17">
        <v>10</v>
      </c>
      <c r="AH17" s="38">
        <f t="shared" si="2"/>
        <v>132.97872340425531</v>
      </c>
      <c r="AI17" s="38">
        <f t="shared" si="3"/>
        <v>88.652482269503551</v>
      </c>
      <c r="AJ17" s="38">
        <f t="shared" si="4"/>
        <v>221.63120567375887</v>
      </c>
      <c r="AM17" s="38">
        <v>4460</v>
      </c>
      <c r="AN17" s="38">
        <v>427</v>
      </c>
      <c r="AO17">
        <v>4484</v>
      </c>
      <c r="AP17">
        <v>438</v>
      </c>
      <c r="AQ17">
        <v>2</v>
      </c>
      <c r="AR17" s="38">
        <f t="shared" si="5"/>
        <v>322.64569469651138</v>
      </c>
      <c r="AS17" s="38">
        <f t="shared" si="6"/>
        <v>39.968025579536373</v>
      </c>
      <c r="AW17" s="35">
        <v>16</v>
      </c>
      <c r="AX17">
        <f t="shared" si="21"/>
        <v>0</v>
      </c>
      <c r="BK17" s="38">
        <v>4545</v>
      </c>
      <c r="BL17" s="38">
        <v>437</v>
      </c>
      <c r="BM17">
        <v>4512</v>
      </c>
      <c r="BN17">
        <v>447</v>
      </c>
      <c r="BO17" s="9">
        <v>4548</v>
      </c>
      <c r="BP17" s="9">
        <v>456</v>
      </c>
      <c r="BQ17" s="38">
        <f t="shared" si="7"/>
        <v>354.6099290780142</v>
      </c>
      <c r="BR17" s="38">
        <f t="shared" si="8"/>
        <v>0</v>
      </c>
    </row>
    <row r="18" spans="1:76" x14ac:dyDescent="0.2">
      <c r="B18" t="s">
        <v>5</v>
      </c>
      <c r="C18" t="s">
        <v>28</v>
      </c>
      <c r="D18" t="s">
        <v>4</v>
      </c>
      <c r="E18">
        <f t="shared" si="9"/>
        <v>203</v>
      </c>
      <c r="F18">
        <v>202</v>
      </c>
      <c r="G18">
        <v>1</v>
      </c>
      <c r="H18" s="38">
        <f t="shared" si="10"/>
        <v>953.81290231640276</v>
      </c>
      <c r="I18" s="38">
        <f t="shared" si="11"/>
        <v>1089.9476609291535</v>
      </c>
      <c r="J18" s="38">
        <f t="shared" si="12"/>
        <v>36.36363636363636</v>
      </c>
      <c r="K18">
        <f t="shared" si="13"/>
        <v>370</v>
      </c>
      <c r="L18">
        <v>369</v>
      </c>
      <c r="M18">
        <v>1</v>
      </c>
      <c r="N18" s="98">
        <f t="shared" si="22"/>
        <v>191.70984455958549</v>
      </c>
      <c r="O18" s="38">
        <v>1741.422318444957</v>
      </c>
      <c r="P18" s="38">
        <v>1996.6452031816459</v>
      </c>
      <c r="Q18" s="38">
        <v>36.153289949385396</v>
      </c>
      <c r="R18" s="75">
        <f t="shared" si="0"/>
        <v>193</v>
      </c>
      <c r="S18" s="75">
        <v>188</v>
      </c>
      <c r="T18" s="75">
        <v>5</v>
      </c>
      <c r="U18" s="38">
        <f t="shared" si="1"/>
        <v>911.79666461945476</v>
      </c>
      <c r="V18" s="38">
        <f t="shared" si="14"/>
        <v>1020.4081632653061</v>
      </c>
      <c r="W18" s="38">
        <f t="shared" si="15"/>
        <v>27.138514980460268</v>
      </c>
      <c r="X18" s="75">
        <v>85</v>
      </c>
      <c r="Y18" s="75">
        <v>22</v>
      </c>
      <c r="Z18" s="75">
        <f t="shared" si="16"/>
        <v>107</v>
      </c>
      <c r="AA18" s="38">
        <f t="shared" si="17"/>
        <v>461.35475466782458</v>
      </c>
      <c r="AB18" s="38">
        <f t="shared" si="18"/>
        <v>119.40946591402519</v>
      </c>
      <c r="AC18" s="38">
        <f t="shared" si="19"/>
        <v>580.76422058184971</v>
      </c>
      <c r="AD18">
        <v>76</v>
      </c>
      <c r="AE18">
        <v>30</v>
      </c>
      <c r="AF18">
        <v>7</v>
      </c>
      <c r="AG18">
        <v>37</v>
      </c>
      <c r="AH18" s="38">
        <f t="shared" si="2"/>
        <v>162.87529181823118</v>
      </c>
      <c r="AI18" s="38">
        <f t="shared" si="3"/>
        <v>38.004234757587277</v>
      </c>
      <c r="AJ18" s="38">
        <f t="shared" si="4"/>
        <v>200.87952657581846</v>
      </c>
      <c r="AM18" s="38">
        <v>18533</v>
      </c>
      <c r="AN18" s="38">
        <v>2750</v>
      </c>
      <c r="AO18">
        <v>18481</v>
      </c>
      <c r="AP18">
        <v>2766</v>
      </c>
      <c r="AQ18">
        <v>34</v>
      </c>
      <c r="AR18" s="38">
        <f t="shared" si="5"/>
        <v>359.69520564153532</v>
      </c>
      <c r="AS18" s="38">
        <f t="shared" si="6"/>
        <v>160.84776232377709</v>
      </c>
      <c r="AW18" s="35">
        <v>76</v>
      </c>
      <c r="AX18">
        <f t="shared" si="21"/>
        <v>0</v>
      </c>
      <c r="BK18" s="38">
        <v>18424</v>
      </c>
      <c r="BL18" s="38">
        <v>2743</v>
      </c>
      <c r="BM18">
        <v>18419</v>
      </c>
      <c r="BN18">
        <v>2710</v>
      </c>
      <c r="BO18" s="9">
        <v>18408</v>
      </c>
      <c r="BP18" s="9">
        <v>2730</v>
      </c>
      <c r="BQ18" s="38">
        <f t="shared" si="7"/>
        <v>412.61740593951896</v>
      </c>
      <c r="BR18" s="38">
        <f t="shared" si="8"/>
        <v>0</v>
      </c>
    </row>
    <row r="19" spans="1:76" x14ac:dyDescent="0.2">
      <c r="B19" t="s">
        <v>336</v>
      </c>
      <c r="C19" t="s">
        <v>29</v>
      </c>
      <c r="D19" t="s">
        <v>4</v>
      </c>
      <c r="E19">
        <f t="shared" si="9"/>
        <v>3</v>
      </c>
      <c r="F19">
        <v>3</v>
      </c>
      <c r="G19">
        <v>0</v>
      </c>
      <c r="H19" s="38">
        <f t="shared" si="10"/>
        <v>154.5595054095827</v>
      </c>
      <c r="I19" s="38">
        <f t="shared" si="11"/>
        <v>171.42857142857142</v>
      </c>
      <c r="J19" s="38">
        <f t="shared" si="12"/>
        <v>0</v>
      </c>
      <c r="K19">
        <f t="shared" si="13"/>
        <v>4</v>
      </c>
      <c r="L19">
        <v>4</v>
      </c>
      <c r="M19">
        <v>0</v>
      </c>
      <c r="N19" s="98">
        <f t="shared" si="22"/>
        <v>36.363636363636367</v>
      </c>
      <c r="O19" s="38">
        <v>207.03933747412009</v>
      </c>
      <c r="P19" s="38">
        <v>229.09507445589921</v>
      </c>
      <c r="Q19" s="38">
        <v>0</v>
      </c>
      <c r="R19" s="75">
        <f t="shared" si="0"/>
        <v>11</v>
      </c>
      <c r="S19" s="75">
        <v>11</v>
      </c>
      <c r="T19" s="75">
        <v>0</v>
      </c>
      <c r="U19" s="38">
        <f t="shared" si="1"/>
        <v>563.23604710701488</v>
      </c>
      <c r="V19" s="38">
        <f t="shared" si="14"/>
        <v>626.78062678062679</v>
      </c>
      <c r="W19" s="38">
        <f t="shared" si="15"/>
        <v>0</v>
      </c>
      <c r="X19" s="75">
        <v>3</v>
      </c>
      <c r="Y19" s="75">
        <v>1</v>
      </c>
      <c r="Z19" s="75">
        <f t="shared" si="16"/>
        <v>4</v>
      </c>
      <c r="AA19" s="38">
        <f t="shared" si="17"/>
        <v>170.94017094017093</v>
      </c>
      <c r="AB19" s="38">
        <f t="shared" si="18"/>
        <v>56.980056980056979</v>
      </c>
      <c r="AC19" s="38">
        <f t="shared" si="19"/>
        <v>227.92022792022792</v>
      </c>
      <c r="AD19">
        <v>11</v>
      </c>
      <c r="AE19">
        <v>5</v>
      </c>
      <c r="AF19">
        <v>2</v>
      </c>
      <c r="AG19">
        <v>7</v>
      </c>
      <c r="AH19" s="38">
        <f t="shared" si="2"/>
        <v>285.87764436821038</v>
      </c>
      <c r="AI19" s="38">
        <f t="shared" si="3"/>
        <v>114.35105774728416</v>
      </c>
      <c r="AJ19" s="38">
        <f t="shared" si="4"/>
        <v>400.22870211549457</v>
      </c>
      <c r="AM19" s="38">
        <v>1750</v>
      </c>
      <c r="AN19" s="38">
        <v>191</v>
      </c>
      <c r="AO19">
        <v>1746</v>
      </c>
      <c r="AP19">
        <v>186</v>
      </c>
      <c r="AQ19">
        <v>5</v>
      </c>
      <c r="AR19" s="38">
        <f t="shared" si="5"/>
        <v>560.36678553234844</v>
      </c>
      <c r="AS19" s="38">
        <f t="shared" si="6"/>
        <v>252.90844714213455</v>
      </c>
      <c r="AW19" s="35">
        <v>11</v>
      </c>
      <c r="AX19">
        <f t="shared" si="21"/>
        <v>0</v>
      </c>
      <c r="BK19" s="38">
        <v>1755</v>
      </c>
      <c r="BL19" s="38">
        <v>198</v>
      </c>
      <c r="BM19">
        <v>1749</v>
      </c>
      <c r="BN19">
        <v>214</v>
      </c>
      <c r="BO19" s="9">
        <v>1763</v>
      </c>
      <c r="BP19" s="9">
        <v>214</v>
      </c>
      <c r="BQ19" s="38">
        <f t="shared" si="7"/>
        <v>628.93081761006295</v>
      </c>
      <c r="BR19" s="38">
        <f t="shared" si="8"/>
        <v>0</v>
      </c>
    </row>
    <row r="20" spans="1:76" x14ac:dyDescent="0.2">
      <c r="B20" t="s">
        <v>337</v>
      </c>
      <c r="C20" s="35" t="s">
        <v>143</v>
      </c>
      <c r="D20" t="s">
        <v>4</v>
      </c>
      <c r="E20">
        <f t="shared" si="9"/>
        <v>9</v>
      </c>
      <c r="F20">
        <v>9</v>
      </c>
      <c r="G20">
        <v>0</v>
      </c>
      <c r="H20" s="38">
        <f t="shared" si="10"/>
        <v>687.02290076335873</v>
      </c>
      <c r="I20" s="38">
        <f t="shared" si="11"/>
        <v>724.63768115942025</v>
      </c>
      <c r="J20" s="38">
        <f t="shared" si="12"/>
        <v>0</v>
      </c>
      <c r="K20">
        <f t="shared" si="13"/>
        <v>4</v>
      </c>
      <c r="L20">
        <v>4</v>
      </c>
      <c r="M20">
        <v>0</v>
      </c>
      <c r="N20" s="98">
        <f t="shared" si="22"/>
        <v>80</v>
      </c>
      <c r="O20" s="38">
        <v>302.80090840272521</v>
      </c>
      <c r="P20" s="38">
        <v>319.23383878691141</v>
      </c>
      <c r="Q20" s="38">
        <v>0</v>
      </c>
      <c r="R20" s="75">
        <f t="shared" si="0"/>
        <v>5</v>
      </c>
      <c r="S20" s="75">
        <v>5</v>
      </c>
      <c r="T20" s="75">
        <v>0</v>
      </c>
      <c r="U20" s="38">
        <f t="shared" si="1"/>
        <v>372.02380952380952</v>
      </c>
      <c r="V20" s="38">
        <f t="shared" si="14"/>
        <v>392.15686274509807</v>
      </c>
      <c r="W20" s="38">
        <f t="shared" si="15"/>
        <v>0</v>
      </c>
      <c r="X20" s="75">
        <v>2</v>
      </c>
      <c r="Y20" s="75">
        <v>2</v>
      </c>
      <c r="Z20" s="75">
        <f t="shared" si="16"/>
        <v>4</v>
      </c>
      <c r="AA20" s="38">
        <f t="shared" si="17"/>
        <v>156.86274509803923</v>
      </c>
      <c r="AB20" s="38">
        <f t="shared" si="18"/>
        <v>156.86274509803923</v>
      </c>
      <c r="AC20" s="38">
        <f t="shared" si="19"/>
        <v>313.72549019607845</v>
      </c>
      <c r="AE20">
        <v>0</v>
      </c>
      <c r="AF20">
        <v>0</v>
      </c>
      <c r="AG20">
        <v>0</v>
      </c>
      <c r="AH20" s="38">
        <f t="shared" si="2"/>
        <v>0</v>
      </c>
      <c r="AI20" s="38">
        <f t="shared" si="3"/>
        <v>0</v>
      </c>
      <c r="AJ20" s="38">
        <f t="shared" si="4"/>
        <v>0</v>
      </c>
      <c r="AM20" s="38">
        <v>1242</v>
      </c>
      <c r="AN20" s="38">
        <v>68</v>
      </c>
      <c r="AO20">
        <v>1253</v>
      </c>
      <c r="AP20">
        <v>68</v>
      </c>
      <c r="AQ20">
        <v>2</v>
      </c>
      <c r="AR20" s="38">
        <f t="shared" si="5"/>
        <v>0</v>
      </c>
      <c r="AS20" s="38">
        <f t="shared" si="6"/>
        <v>143.26647564469914</v>
      </c>
      <c r="AX20">
        <f t="shared" si="21"/>
        <v>0</v>
      </c>
      <c r="BK20" s="38">
        <v>1275</v>
      </c>
      <c r="BL20" s="38">
        <v>69</v>
      </c>
      <c r="BM20">
        <v>1302</v>
      </c>
      <c r="BN20">
        <v>75</v>
      </c>
      <c r="BO20" s="9">
        <v>1313</v>
      </c>
      <c r="BP20" s="9">
        <v>83</v>
      </c>
      <c r="BQ20" s="38">
        <f t="shared" si="7"/>
        <v>0</v>
      </c>
      <c r="BR20" s="38">
        <f t="shared" si="8"/>
        <v>0</v>
      </c>
    </row>
    <row r="21" spans="1:76" x14ac:dyDescent="0.2">
      <c r="B21" t="s">
        <v>338</v>
      </c>
      <c r="C21" t="s">
        <v>30</v>
      </c>
      <c r="D21" t="s">
        <v>4</v>
      </c>
      <c r="E21">
        <f t="shared" si="9"/>
        <v>17</v>
      </c>
      <c r="F21">
        <v>17</v>
      </c>
      <c r="G21">
        <v>0</v>
      </c>
      <c r="H21" s="38">
        <f t="shared" si="10"/>
        <v>134.29180819969983</v>
      </c>
      <c r="I21" s="38">
        <f t="shared" si="11"/>
        <v>154.4892766266812</v>
      </c>
      <c r="J21" s="38">
        <f t="shared" si="12"/>
        <v>0</v>
      </c>
      <c r="K21">
        <f t="shared" si="13"/>
        <v>68</v>
      </c>
      <c r="L21">
        <v>68</v>
      </c>
      <c r="M21">
        <v>0</v>
      </c>
      <c r="N21" s="98">
        <f t="shared" si="22"/>
        <v>123.63636363636364</v>
      </c>
      <c r="O21" s="38">
        <v>538.27277764584812</v>
      </c>
      <c r="P21" s="38">
        <v>619.92889050961799</v>
      </c>
      <c r="Q21" s="38">
        <v>0</v>
      </c>
      <c r="R21" s="75">
        <f t="shared" si="0"/>
        <v>55</v>
      </c>
      <c r="S21" s="75">
        <v>55</v>
      </c>
      <c r="T21" s="75">
        <v>0</v>
      </c>
      <c r="U21" s="38">
        <f t="shared" si="1"/>
        <v>441.30626654898498</v>
      </c>
      <c r="V21" s="38">
        <f t="shared" si="14"/>
        <v>506.95916674347865</v>
      </c>
      <c r="W21" s="38">
        <f t="shared" si="15"/>
        <v>0</v>
      </c>
      <c r="X21" s="75">
        <v>21</v>
      </c>
      <c r="Y21" s="75">
        <v>3</v>
      </c>
      <c r="Z21" s="75">
        <f t="shared" si="16"/>
        <v>24</v>
      </c>
      <c r="AA21" s="38">
        <f t="shared" si="17"/>
        <v>193.56622730205549</v>
      </c>
      <c r="AB21" s="38">
        <f t="shared" si="18"/>
        <v>27.652318186007928</v>
      </c>
      <c r="AC21" s="38">
        <f t="shared" si="19"/>
        <v>221.21854548806343</v>
      </c>
      <c r="AD21">
        <v>15</v>
      </c>
      <c r="AE21">
        <v>3</v>
      </c>
      <c r="AF21">
        <v>1</v>
      </c>
      <c r="AG21">
        <v>4</v>
      </c>
      <c r="AH21" s="38">
        <f t="shared" si="2"/>
        <v>27.793218454697055</v>
      </c>
      <c r="AI21" s="38">
        <f t="shared" si="3"/>
        <v>9.2644061515656855</v>
      </c>
      <c r="AJ21" s="38">
        <f t="shared" si="4"/>
        <v>37.057624606262742</v>
      </c>
      <c r="AM21" s="38">
        <v>11004</v>
      </c>
      <c r="AN21" s="38">
        <v>1655</v>
      </c>
      <c r="AO21">
        <v>10969</v>
      </c>
      <c r="AP21">
        <v>1664</v>
      </c>
      <c r="AQ21">
        <v>8</v>
      </c>
      <c r="AR21" s="38">
        <f t="shared" si="5"/>
        <v>120.85078955849178</v>
      </c>
      <c r="AS21" s="38">
        <f t="shared" si="6"/>
        <v>64.272515465574031</v>
      </c>
      <c r="AW21" s="35">
        <v>15</v>
      </c>
      <c r="AX21">
        <f t="shared" si="21"/>
        <v>0</v>
      </c>
      <c r="BK21" s="38">
        <v>10849</v>
      </c>
      <c r="BL21" s="38">
        <v>1614</v>
      </c>
      <c r="BM21">
        <v>10794</v>
      </c>
      <c r="BN21">
        <v>1618</v>
      </c>
      <c r="BO21" s="9">
        <v>10826</v>
      </c>
      <c r="BP21" s="9">
        <v>1621</v>
      </c>
      <c r="BQ21" s="38">
        <f t="shared" si="7"/>
        <v>138.96609227348526</v>
      </c>
      <c r="BR21" s="38">
        <f t="shared" si="8"/>
        <v>0</v>
      </c>
    </row>
    <row r="22" spans="1:76" x14ac:dyDescent="0.2">
      <c r="B22" t="s">
        <v>339</v>
      </c>
      <c r="C22" t="s">
        <v>31</v>
      </c>
      <c r="D22" t="s">
        <v>4</v>
      </c>
      <c r="E22">
        <f t="shared" si="9"/>
        <v>24</v>
      </c>
      <c r="F22">
        <v>24</v>
      </c>
      <c r="G22">
        <v>0</v>
      </c>
      <c r="H22" s="38">
        <f t="shared" si="10"/>
        <v>646.90026954177904</v>
      </c>
      <c r="I22" s="38">
        <f t="shared" si="11"/>
        <v>724.63768115942025</v>
      </c>
      <c r="J22" s="38">
        <f t="shared" si="12"/>
        <v>0</v>
      </c>
      <c r="K22">
        <f t="shared" si="13"/>
        <v>68</v>
      </c>
      <c r="L22">
        <v>68</v>
      </c>
      <c r="M22">
        <v>0</v>
      </c>
      <c r="N22" s="98">
        <f t="shared" si="22"/>
        <v>144.68085106382978</v>
      </c>
      <c r="O22" s="38">
        <v>1842.3191547006231</v>
      </c>
      <c r="P22" s="38">
        <v>2073.8029887160719</v>
      </c>
      <c r="Q22" s="38">
        <v>0</v>
      </c>
      <c r="R22" s="75">
        <f t="shared" si="0"/>
        <v>47</v>
      </c>
      <c r="S22" s="75">
        <v>47</v>
      </c>
      <c r="T22" s="75">
        <v>0</v>
      </c>
      <c r="U22" s="38">
        <f t="shared" si="1"/>
        <v>1275.0949538795442</v>
      </c>
      <c r="V22" s="38">
        <f t="shared" si="14"/>
        <v>1441.717791411043</v>
      </c>
      <c r="W22" s="38">
        <f t="shared" si="15"/>
        <v>0</v>
      </c>
      <c r="X22" s="75">
        <v>24</v>
      </c>
      <c r="Y22" s="75">
        <v>5</v>
      </c>
      <c r="Z22" s="75">
        <f t="shared" si="16"/>
        <v>29</v>
      </c>
      <c r="AA22" s="38">
        <f t="shared" si="17"/>
        <v>736.19631901840489</v>
      </c>
      <c r="AB22" s="38">
        <f t="shared" si="18"/>
        <v>153.37423312883436</v>
      </c>
      <c r="AC22" s="38">
        <f t="shared" si="19"/>
        <v>889.57055214723925</v>
      </c>
      <c r="AD22">
        <v>14</v>
      </c>
      <c r="AE22">
        <v>4</v>
      </c>
      <c r="AF22">
        <v>1</v>
      </c>
      <c r="AG22">
        <v>5</v>
      </c>
      <c r="AH22" s="38">
        <f t="shared" si="2"/>
        <v>124.06947890818859</v>
      </c>
      <c r="AI22" s="38">
        <f t="shared" si="3"/>
        <v>31.017369727047146</v>
      </c>
      <c r="AJ22" s="38">
        <f t="shared" si="4"/>
        <v>155.08684863523573</v>
      </c>
      <c r="AM22" s="38">
        <v>3312</v>
      </c>
      <c r="AN22" s="38">
        <v>398</v>
      </c>
      <c r="AO22">
        <v>3279</v>
      </c>
      <c r="AP22">
        <v>412</v>
      </c>
      <c r="AQ22">
        <v>8</v>
      </c>
      <c r="AR22" s="38">
        <f t="shared" si="5"/>
        <v>380.6416530723219</v>
      </c>
      <c r="AS22" s="38">
        <f t="shared" si="6"/>
        <v>222.0988339811216</v>
      </c>
      <c r="AW22" s="35">
        <v>14</v>
      </c>
      <c r="AX22">
        <f t="shared" si="21"/>
        <v>0</v>
      </c>
      <c r="BK22" s="38">
        <v>3260</v>
      </c>
      <c r="BL22" s="38">
        <v>426</v>
      </c>
      <c r="BM22">
        <v>3224</v>
      </c>
      <c r="BN22">
        <v>454</v>
      </c>
      <c r="BO22" s="9">
        <v>3175</v>
      </c>
      <c r="BP22" s="9">
        <v>427</v>
      </c>
      <c r="BQ22" s="38">
        <f t="shared" si="7"/>
        <v>434.24317617866006</v>
      </c>
      <c r="BR22" s="38">
        <f t="shared" si="8"/>
        <v>0</v>
      </c>
    </row>
    <row r="23" spans="1:76" x14ac:dyDescent="0.2">
      <c r="B23" t="s">
        <v>340</v>
      </c>
      <c r="C23" t="s">
        <v>32</v>
      </c>
      <c r="D23" t="s">
        <v>4</v>
      </c>
      <c r="E23">
        <f t="shared" si="9"/>
        <v>57</v>
      </c>
      <c r="F23">
        <v>57</v>
      </c>
      <c r="G23">
        <v>0</v>
      </c>
      <c r="H23" s="38">
        <f t="shared" si="10"/>
        <v>274.93729500289407</v>
      </c>
      <c r="I23" s="38">
        <f t="shared" si="11"/>
        <v>319.54254961318537</v>
      </c>
      <c r="J23" s="38">
        <f t="shared" si="12"/>
        <v>0</v>
      </c>
      <c r="K23">
        <f t="shared" si="13"/>
        <v>88</v>
      </c>
      <c r="L23">
        <v>88</v>
      </c>
      <c r="M23">
        <v>0</v>
      </c>
      <c r="N23" s="98">
        <f t="shared" si="22"/>
        <v>118.91891891891892</v>
      </c>
      <c r="O23" s="38">
        <v>426.70804441642827</v>
      </c>
      <c r="P23" s="38">
        <v>496.95053083352155</v>
      </c>
      <c r="Q23" s="38">
        <v>0</v>
      </c>
      <c r="R23" s="75">
        <f t="shared" si="0"/>
        <v>74</v>
      </c>
      <c r="S23" s="75">
        <v>74</v>
      </c>
      <c r="T23" s="75">
        <v>0</v>
      </c>
      <c r="U23" s="38">
        <f t="shared" si="1"/>
        <v>362.2656288245949</v>
      </c>
      <c r="V23" s="38">
        <f t="shared" si="14"/>
        <v>421.53232697237252</v>
      </c>
      <c r="W23" s="38">
        <f t="shared" si="15"/>
        <v>0</v>
      </c>
      <c r="X23" s="75">
        <v>41</v>
      </c>
      <c r="Y23" s="75">
        <v>9</v>
      </c>
      <c r="Z23" s="75">
        <f t="shared" si="16"/>
        <v>50</v>
      </c>
      <c r="AA23" s="38">
        <f t="shared" si="17"/>
        <v>233.55169467388208</v>
      </c>
      <c r="AB23" s="38">
        <f t="shared" si="18"/>
        <v>51.267445172315583</v>
      </c>
      <c r="AC23" s="38">
        <f t="shared" si="19"/>
        <v>284.81913984619769</v>
      </c>
      <c r="AD23">
        <v>45</v>
      </c>
      <c r="AE23">
        <v>20</v>
      </c>
      <c r="AF23">
        <v>8</v>
      </c>
      <c r="AG23">
        <v>28</v>
      </c>
      <c r="AH23" s="38">
        <f t="shared" si="2"/>
        <v>115.12116502619007</v>
      </c>
      <c r="AI23" s="38">
        <f t="shared" si="3"/>
        <v>46.048466010476027</v>
      </c>
      <c r="AJ23" s="38">
        <f t="shared" si="4"/>
        <v>161.16963103666609</v>
      </c>
      <c r="AM23" s="38">
        <v>17838</v>
      </c>
      <c r="AN23" s="38">
        <v>2894</v>
      </c>
      <c r="AO23">
        <v>17708</v>
      </c>
      <c r="AP23">
        <v>2915</v>
      </c>
      <c r="AQ23">
        <v>36</v>
      </c>
      <c r="AR23" s="38">
        <f t="shared" si="5"/>
        <v>222.49690976514216</v>
      </c>
      <c r="AS23" s="38">
        <f t="shared" si="6"/>
        <v>181.27800997029055</v>
      </c>
      <c r="AW23" s="35">
        <v>42</v>
      </c>
      <c r="AX23">
        <f t="shared" si="21"/>
        <v>3</v>
      </c>
      <c r="BK23" s="38">
        <v>17555</v>
      </c>
      <c r="BL23" s="38">
        <v>2872</v>
      </c>
      <c r="BM23">
        <v>17373</v>
      </c>
      <c r="BN23">
        <v>2852</v>
      </c>
      <c r="BO23" s="9">
        <v>17106</v>
      </c>
      <c r="BP23" s="9">
        <v>2753</v>
      </c>
      <c r="BQ23" s="38">
        <f t="shared" si="7"/>
        <v>241.75444655499913</v>
      </c>
      <c r="BR23" s="38">
        <f t="shared" si="8"/>
        <v>105.18934081346424</v>
      </c>
    </row>
    <row r="24" spans="1:76" x14ac:dyDescent="0.2">
      <c r="B24" t="s">
        <v>341</v>
      </c>
      <c r="C24" t="s">
        <v>33</v>
      </c>
      <c r="D24" t="s">
        <v>4</v>
      </c>
      <c r="E24">
        <f t="shared" si="9"/>
        <v>54</v>
      </c>
      <c r="F24">
        <v>53</v>
      </c>
      <c r="G24">
        <v>1</v>
      </c>
      <c r="H24" s="38">
        <f t="shared" si="10"/>
        <v>977.55249818971754</v>
      </c>
      <c r="I24" s="38">
        <f t="shared" si="11"/>
        <v>1080.9708341831531</v>
      </c>
      <c r="J24" s="38">
        <f t="shared" si="12"/>
        <v>161.03059581320451</v>
      </c>
      <c r="K24">
        <f t="shared" si="13"/>
        <v>66</v>
      </c>
      <c r="L24">
        <v>66</v>
      </c>
      <c r="M24">
        <v>0</v>
      </c>
      <c r="N24" s="98">
        <f t="shared" si="22"/>
        <v>212.90322580645162</v>
      </c>
      <c r="O24" s="38">
        <v>1192.4119241192411</v>
      </c>
      <c r="P24" s="38">
        <v>1349.1414554374489</v>
      </c>
      <c r="Q24" s="38">
        <v>0</v>
      </c>
      <c r="R24" s="75">
        <f t="shared" si="0"/>
        <v>31</v>
      </c>
      <c r="S24" s="75">
        <v>31</v>
      </c>
      <c r="T24" s="75">
        <v>0</v>
      </c>
      <c r="U24" s="38">
        <f t="shared" si="1"/>
        <v>562.40928882438311</v>
      </c>
      <c r="V24" s="38">
        <f t="shared" si="14"/>
        <v>631.36456211812629</v>
      </c>
      <c r="W24" s="38">
        <f t="shared" si="15"/>
        <v>0</v>
      </c>
      <c r="X24" s="75">
        <v>12</v>
      </c>
      <c r="Y24" s="75">
        <v>4</v>
      </c>
      <c r="Z24" s="75">
        <f t="shared" si="16"/>
        <v>16</v>
      </c>
      <c r="AA24" s="38">
        <f t="shared" si="17"/>
        <v>244.39918533604887</v>
      </c>
      <c r="AB24" s="38">
        <f t="shared" si="18"/>
        <v>81.466395112016286</v>
      </c>
      <c r="AC24" s="38">
        <f t="shared" si="19"/>
        <v>325.86558044806515</v>
      </c>
      <c r="AD24">
        <v>2</v>
      </c>
      <c r="AE24">
        <v>0</v>
      </c>
      <c r="AF24">
        <v>1</v>
      </c>
      <c r="AG24">
        <v>1</v>
      </c>
      <c r="AH24" s="38">
        <f t="shared" si="2"/>
        <v>0</v>
      </c>
      <c r="AI24" s="38">
        <f t="shared" si="3"/>
        <v>20.20610224287735</v>
      </c>
      <c r="AJ24" s="38">
        <f t="shared" si="4"/>
        <v>20.20610224287735</v>
      </c>
      <c r="AM24" s="38">
        <v>4903</v>
      </c>
      <c r="AN24" s="38">
        <v>621</v>
      </c>
      <c r="AO24">
        <v>4892</v>
      </c>
      <c r="AP24">
        <v>643</v>
      </c>
      <c r="AQ24">
        <v>6</v>
      </c>
      <c r="AR24" s="38">
        <f t="shared" si="5"/>
        <v>36.016567621105708</v>
      </c>
      <c r="AS24" s="38">
        <f t="shared" si="6"/>
        <v>107.79734099892202</v>
      </c>
      <c r="AW24" s="35">
        <v>2</v>
      </c>
      <c r="AX24">
        <f t="shared" si="21"/>
        <v>0</v>
      </c>
      <c r="BK24" s="38">
        <v>4910</v>
      </c>
      <c r="BL24" s="38">
        <v>602</v>
      </c>
      <c r="BM24">
        <v>4949</v>
      </c>
      <c r="BN24">
        <v>604</v>
      </c>
      <c r="BO24" s="9">
        <v>4965</v>
      </c>
      <c r="BP24" s="9">
        <v>601</v>
      </c>
      <c r="BQ24" s="38">
        <f t="shared" si="7"/>
        <v>40.4122044857547</v>
      </c>
      <c r="BR24" s="38">
        <f t="shared" si="8"/>
        <v>0</v>
      </c>
    </row>
    <row r="25" spans="1:76" x14ac:dyDescent="0.2">
      <c r="B25" t="s">
        <v>342</v>
      </c>
      <c r="C25" t="s">
        <v>34</v>
      </c>
      <c r="D25" t="s">
        <v>4</v>
      </c>
      <c r="E25">
        <f t="shared" si="9"/>
        <v>7</v>
      </c>
      <c r="F25">
        <v>7</v>
      </c>
      <c r="G25">
        <v>0</v>
      </c>
      <c r="H25" s="38">
        <f t="shared" si="10"/>
        <v>676.98259187620886</v>
      </c>
      <c r="I25" s="38">
        <f t="shared" si="11"/>
        <v>762.52723311546845</v>
      </c>
      <c r="J25" s="38">
        <f t="shared" si="12"/>
        <v>0</v>
      </c>
      <c r="K25">
        <f t="shared" si="13"/>
        <v>13</v>
      </c>
      <c r="L25">
        <v>13</v>
      </c>
      <c r="M25">
        <v>0</v>
      </c>
      <c r="N25" s="98">
        <f t="shared" si="22"/>
        <v>76.470588235294116</v>
      </c>
      <c r="O25" s="38">
        <v>1250</v>
      </c>
      <c r="P25" s="38">
        <v>1411.5092290988057</v>
      </c>
      <c r="Q25" s="38">
        <v>0</v>
      </c>
      <c r="R25" s="75">
        <f t="shared" si="0"/>
        <v>17</v>
      </c>
      <c r="S25" s="75">
        <v>17</v>
      </c>
      <c r="T25" s="75">
        <v>0</v>
      </c>
      <c r="U25" s="38">
        <f t="shared" si="1"/>
        <v>1597.7443609022557</v>
      </c>
      <c r="V25" s="38">
        <f t="shared" si="14"/>
        <v>1806.5887353878852</v>
      </c>
      <c r="W25" s="38">
        <f t="shared" si="15"/>
        <v>0</v>
      </c>
      <c r="X25" s="75">
        <v>8</v>
      </c>
      <c r="Y25" s="75">
        <v>1</v>
      </c>
      <c r="Z25" s="75">
        <f t="shared" si="16"/>
        <v>9</v>
      </c>
      <c r="AA25" s="38">
        <f t="shared" si="17"/>
        <v>850.15940488841659</v>
      </c>
      <c r="AB25" s="38">
        <f t="shared" si="18"/>
        <v>106.26992561105207</v>
      </c>
      <c r="AC25" s="38">
        <f t="shared" si="19"/>
        <v>956.42933049946862</v>
      </c>
      <c r="AD25">
        <v>7</v>
      </c>
      <c r="AE25">
        <v>4</v>
      </c>
      <c r="AF25">
        <v>1</v>
      </c>
      <c r="AG25">
        <v>5</v>
      </c>
      <c r="AH25" s="38">
        <f t="shared" si="2"/>
        <v>433.83947939262475</v>
      </c>
      <c r="AI25" s="38">
        <f t="shared" si="3"/>
        <v>108.45986984815619</v>
      </c>
      <c r="AJ25" s="38">
        <f t="shared" si="4"/>
        <v>542.29934924078088</v>
      </c>
      <c r="AM25" s="38">
        <v>918</v>
      </c>
      <c r="AN25" s="38">
        <v>116</v>
      </c>
      <c r="AO25">
        <v>921</v>
      </c>
      <c r="AP25">
        <v>119</v>
      </c>
      <c r="AQ25">
        <v>1</v>
      </c>
      <c r="AR25" s="38">
        <f t="shared" si="5"/>
        <v>670.49808429118775</v>
      </c>
      <c r="AS25" s="38">
        <f t="shared" si="6"/>
        <v>98.328416912487711</v>
      </c>
      <c r="AW25" s="35">
        <v>7</v>
      </c>
      <c r="AX25">
        <f t="shared" si="21"/>
        <v>0</v>
      </c>
      <c r="BK25" s="38">
        <v>941</v>
      </c>
      <c r="BL25" s="38">
        <v>123</v>
      </c>
      <c r="BM25">
        <v>922</v>
      </c>
      <c r="BN25">
        <v>122</v>
      </c>
      <c r="BO25" s="9">
        <v>903</v>
      </c>
      <c r="BP25" s="9">
        <v>114</v>
      </c>
      <c r="BQ25" s="38">
        <f t="shared" si="7"/>
        <v>759.21908893709326</v>
      </c>
      <c r="BR25" s="38">
        <f t="shared" si="8"/>
        <v>0</v>
      </c>
    </row>
    <row r="26" spans="1:76" x14ac:dyDescent="0.2">
      <c r="B26" t="s">
        <v>343</v>
      </c>
      <c r="C26" t="s">
        <v>35</v>
      </c>
      <c r="D26" t="s">
        <v>4</v>
      </c>
      <c r="E26">
        <f t="shared" si="9"/>
        <v>3</v>
      </c>
      <c r="F26">
        <v>3</v>
      </c>
      <c r="G26">
        <v>0</v>
      </c>
      <c r="H26" s="38">
        <f t="shared" si="10"/>
        <v>117.60094080752646</v>
      </c>
      <c r="I26" s="38">
        <f t="shared" si="11"/>
        <v>127.3344651952462</v>
      </c>
      <c r="J26" s="38">
        <f t="shared" si="12"/>
        <v>0</v>
      </c>
      <c r="K26">
        <f t="shared" si="13"/>
        <v>4</v>
      </c>
      <c r="L26">
        <v>4</v>
      </c>
      <c r="M26">
        <v>0</v>
      </c>
      <c r="N26" s="98">
        <f t="shared" si="22"/>
        <v>66.666666666666671</v>
      </c>
      <c r="O26" s="38">
        <v>156.49452269170578</v>
      </c>
      <c r="P26" s="38">
        <v>169.13319238900635</v>
      </c>
      <c r="Q26" s="38">
        <v>0</v>
      </c>
      <c r="R26" s="75">
        <f t="shared" si="0"/>
        <v>6</v>
      </c>
      <c r="S26" s="75">
        <v>4</v>
      </c>
      <c r="T26" s="75">
        <v>2</v>
      </c>
      <c r="U26" s="38">
        <f t="shared" si="1"/>
        <v>236.68639053254438</v>
      </c>
      <c r="V26" s="38">
        <f t="shared" si="14"/>
        <v>168.27934371055952</v>
      </c>
      <c r="W26" s="38">
        <f t="shared" si="15"/>
        <v>84.139671855279758</v>
      </c>
      <c r="X26" s="75">
        <v>0</v>
      </c>
      <c r="Y26" s="75">
        <v>1</v>
      </c>
      <c r="Z26" s="75">
        <f t="shared" si="16"/>
        <v>1</v>
      </c>
      <c r="AA26" s="38">
        <f t="shared" si="17"/>
        <v>0</v>
      </c>
      <c r="AB26" s="38">
        <f t="shared" si="18"/>
        <v>42.069835927639879</v>
      </c>
      <c r="AC26" s="38">
        <f t="shared" si="19"/>
        <v>42.069835927639879</v>
      </c>
      <c r="AD26">
        <v>1</v>
      </c>
      <c r="AE26">
        <v>1</v>
      </c>
      <c r="AF26">
        <v>0</v>
      </c>
      <c r="AG26">
        <v>1</v>
      </c>
      <c r="AH26" s="38">
        <f t="shared" si="2"/>
        <v>41.631973355537049</v>
      </c>
      <c r="AI26" s="38">
        <f t="shared" si="3"/>
        <v>0</v>
      </c>
      <c r="AJ26" s="38">
        <f t="shared" si="4"/>
        <v>41.631973355537049</v>
      </c>
      <c r="AM26" s="38">
        <v>2356</v>
      </c>
      <c r="AN26" s="38">
        <v>195</v>
      </c>
      <c r="AO26">
        <v>2365</v>
      </c>
      <c r="AP26">
        <v>191</v>
      </c>
      <c r="AR26" s="38">
        <f t="shared" si="5"/>
        <v>38.865137971239797</v>
      </c>
      <c r="AS26" s="38">
        <f t="shared" si="6"/>
        <v>0</v>
      </c>
      <c r="AW26" s="35">
        <v>1</v>
      </c>
      <c r="AX26">
        <f t="shared" si="21"/>
        <v>0</v>
      </c>
      <c r="BK26" s="38">
        <v>2377</v>
      </c>
      <c r="BL26" s="38">
        <v>158</v>
      </c>
      <c r="BM26">
        <v>2402</v>
      </c>
      <c r="BN26">
        <v>171</v>
      </c>
      <c r="BO26" s="9">
        <v>2428</v>
      </c>
      <c r="BP26" s="9">
        <v>160</v>
      </c>
      <c r="BQ26" s="38">
        <f t="shared" si="7"/>
        <v>41.631973355537049</v>
      </c>
      <c r="BR26" s="38">
        <f t="shared" si="8"/>
        <v>0</v>
      </c>
    </row>
    <row r="27" spans="1:76" x14ac:dyDescent="0.2">
      <c r="B27" t="s">
        <v>344</v>
      </c>
      <c r="C27" t="s">
        <v>36</v>
      </c>
      <c r="D27" t="s">
        <v>4</v>
      </c>
      <c r="E27">
        <f t="shared" si="9"/>
        <v>22</v>
      </c>
      <c r="F27">
        <v>22</v>
      </c>
      <c r="G27">
        <v>0</v>
      </c>
      <c r="H27" s="38">
        <f t="shared" si="10"/>
        <v>668.08381415122994</v>
      </c>
      <c r="I27" s="38">
        <f t="shared" si="11"/>
        <v>733.08897034321899</v>
      </c>
      <c r="J27" s="38">
        <f t="shared" si="12"/>
        <v>0</v>
      </c>
      <c r="K27">
        <f t="shared" si="13"/>
        <v>46</v>
      </c>
      <c r="L27">
        <v>46</v>
      </c>
      <c r="M27">
        <v>0</v>
      </c>
      <c r="N27" s="98">
        <f t="shared" si="22"/>
        <v>200</v>
      </c>
      <c r="O27" s="38">
        <v>1390.5683192261185</v>
      </c>
      <c r="P27" s="38">
        <v>1527.2244355909695</v>
      </c>
      <c r="Q27" s="38">
        <v>0</v>
      </c>
      <c r="R27" s="75">
        <f t="shared" si="0"/>
        <v>23</v>
      </c>
      <c r="S27" s="75">
        <v>23</v>
      </c>
      <c r="T27" s="75">
        <v>0</v>
      </c>
      <c r="U27" s="38">
        <f t="shared" si="1"/>
        <v>687.38792588164972</v>
      </c>
      <c r="V27" s="38">
        <f t="shared" si="14"/>
        <v>752.12557226945717</v>
      </c>
      <c r="W27" s="38">
        <f t="shared" si="15"/>
        <v>0</v>
      </c>
      <c r="X27" s="75">
        <v>11</v>
      </c>
      <c r="Y27" s="75">
        <v>2</v>
      </c>
      <c r="Z27" s="75">
        <f t="shared" si="16"/>
        <v>13</v>
      </c>
      <c r="AA27" s="38">
        <f t="shared" si="17"/>
        <v>359.71223021582733</v>
      </c>
      <c r="AB27" s="38">
        <f t="shared" si="18"/>
        <v>65.402223675604972</v>
      </c>
      <c r="AC27" s="38">
        <f t="shared" si="19"/>
        <v>425.11445389143233</v>
      </c>
      <c r="AD27">
        <v>18</v>
      </c>
      <c r="AE27">
        <v>12</v>
      </c>
      <c r="AF27">
        <v>0</v>
      </c>
      <c r="AG27">
        <v>12</v>
      </c>
      <c r="AH27" s="38">
        <f t="shared" si="2"/>
        <v>386.9719445340213</v>
      </c>
      <c r="AI27" s="38">
        <f t="shared" si="3"/>
        <v>0</v>
      </c>
      <c r="AJ27" s="38">
        <f t="shared" si="4"/>
        <v>386.9719445340213</v>
      </c>
      <c r="AM27" s="38">
        <v>3001</v>
      </c>
      <c r="AN27" s="38">
        <v>292</v>
      </c>
      <c r="AO27">
        <v>3012</v>
      </c>
      <c r="AP27">
        <v>296</v>
      </c>
      <c r="AQ27">
        <v>10</v>
      </c>
      <c r="AR27" s="38">
        <f t="shared" si="5"/>
        <v>530.03533568904595</v>
      </c>
      <c r="AS27" s="38">
        <f t="shared" si="6"/>
        <v>292.22676797194623</v>
      </c>
      <c r="AW27" s="35">
        <v>18</v>
      </c>
      <c r="AX27">
        <f t="shared" si="21"/>
        <v>0</v>
      </c>
      <c r="BK27" s="38">
        <v>3058</v>
      </c>
      <c r="BL27" s="38">
        <v>288</v>
      </c>
      <c r="BM27">
        <v>3101</v>
      </c>
      <c r="BN27">
        <v>295</v>
      </c>
      <c r="BO27" s="9">
        <v>3135</v>
      </c>
      <c r="BP27" s="9">
        <v>287</v>
      </c>
      <c r="BQ27" s="38">
        <f t="shared" si="7"/>
        <v>580.45791680103196</v>
      </c>
      <c r="BR27" s="38">
        <f t="shared" si="8"/>
        <v>0</v>
      </c>
    </row>
    <row r="28" spans="1:76" s="2" customFormat="1" x14ac:dyDescent="0.2">
      <c r="A28"/>
      <c r="B28" t="s">
        <v>345</v>
      </c>
      <c r="C28" t="s">
        <v>37</v>
      </c>
      <c r="D28" t="s">
        <v>4</v>
      </c>
      <c r="E28">
        <f t="shared" si="9"/>
        <v>133</v>
      </c>
      <c r="F28">
        <v>133</v>
      </c>
      <c r="G28">
        <v>0</v>
      </c>
      <c r="H28" s="38">
        <f t="shared" si="10"/>
        <v>761.26151908877569</v>
      </c>
      <c r="I28" s="38">
        <f t="shared" si="11"/>
        <v>899.62121212121224</v>
      </c>
      <c r="J28" s="38">
        <f t="shared" si="12"/>
        <v>0</v>
      </c>
      <c r="K28">
        <f t="shared" si="13"/>
        <v>177</v>
      </c>
      <c r="L28">
        <v>177</v>
      </c>
      <c r="M28">
        <v>0</v>
      </c>
      <c r="N28" s="98">
        <f t="shared" si="22"/>
        <v>175.24752475247524</v>
      </c>
      <c r="O28" s="38">
        <v>1016.2484928518114</v>
      </c>
      <c r="P28" s="38">
        <v>1203.4267065542563</v>
      </c>
      <c r="Q28" s="38">
        <v>0</v>
      </c>
      <c r="R28" s="75">
        <f t="shared" si="0"/>
        <v>101</v>
      </c>
      <c r="S28" s="75">
        <v>101</v>
      </c>
      <c r="T28" s="75">
        <v>0</v>
      </c>
      <c r="U28" s="38">
        <f t="shared" si="1"/>
        <v>585.77891195916948</v>
      </c>
      <c r="V28" s="38">
        <f t="shared" si="14"/>
        <v>692.49228659581763</v>
      </c>
      <c r="W28" s="38">
        <f t="shared" si="15"/>
        <v>0</v>
      </c>
      <c r="X28" s="75">
        <v>45</v>
      </c>
      <c r="Y28" s="75">
        <v>15</v>
      </c>
      <c r="Z28" s="75">
        <f t="shared" si="16"/>
        <v>60</v>
      </c>
      <c r="AA28" s="38">
        <f t="shared" si="17"/>
        <v>308.53616729516625</v>
      </c>
      <c r="AB28" s="38">
        <f t="shared" si="18"/>
        <v>102.84538909838875</v>
      </c>
      <c r="AC28" s="38">
        <f t="shared" si="19"/>
        <v>411.381556393555</v>
      </c>
      <c r="AD28">
        <v>49</v>
      </c>
      <c r="AE28">
        <v>19</v>
      </c>
      <c r="AF28">
        <v>6</v>
      </c>
      <c r="AG28">
        <v>25</v>
      </c>
      <c r="AH28" s="38">
        <f t="shared" si="2"/>
        <v>130.82696412586932</v>
      </c>
      <c r="AI28" s="38">
        <f t="shared" si="3"/>
        <v>41.313778145011362</v>
      </c>
      <c r="AJ28" s="38">
        <f t="shared" si="4"/>
        <v>172.14074227088068</v>
      </c>
      <c r="AK28" s="38"/>
      <c r="AL28" s="38"/>
      <c r="AM28" s="38">
        <v>14784</v>
      </c>
      <c r="AN28" s="38">
        <v>2687</v>
      </c>
      <c r="AO28">
        <v>14708</v>
      </c>
      <c r="AP28">
        <v>2709</v>
      </c>
      <c r="AQ28">
        <v>29</v>
      </c>
      <c r="AR28" s="38">
        <f t="shared" si="5"/>
        <v>285.03286603455297</v>
      </c>
      <c r="AS28" s="38">
        <f t="shared" si="6"/>
        <v>169.50143199485652</v>
      </c>
      <c r="AW28" s="35">
        <v>49</v>
      </c>
      <c r="AX28">
        <f t="shared" si="21"/>
        <v>0</v>
      </c>
      <c r="BK28" s="38">
        <v>14585</v>
      </c>
      <c r="BL28" s="38">
        <v>2657</v>
      </c>
      <c r="BM28">
        <v>14523</v>
      </c>
      <c r="BN28">
        <v>2668</v>
      </c>
      <c r="BO28" s="9">
        <v>14423</v>
      </c>
      <c r="BP28" s="9">
        <v>2686</v>
      </c>
      <c r="BQ28" s="38">
        <f t="shared" si="7"/>
        <v>337.39585485092613</v>
      </c>
      <c r="BR28" s="38">
        <f t="shared" si="8"/>
        <v>0</v>
      </c>
      <c r="BW28" s="37"/>
      <c r="BX28" s="37"/>
    </row>
    <row r="29" spans="1:76" ht="13.5" thickBot="1" x14ac:dyDescent="0.25">
      <c r="B29" t="s">
        <v>346</v>
      </c>
      <c r="C29" t="s">
        <v>38</v>
      </c>
      <c r="D29" t="s">
        <v>4</v>
      </c>
      <c r="E29">
        <f t="shared" si="9"/>
        <v>13</v>
      </c>
      <c r="F29">
        <v>13</v>
      </c>
      <c r="G29">
        <v>0</v>
      </c>
      <c r="H29" s="38">
        <f t="shared" si="10"/>
        <v>195.34184823441024</v>
      </c>
      <c r="I29" s="38">
        <f t="shared" si="11"/>
        <v>218.12080536912751</v>
      </c>
      <c r="J29" s="38">
        <f t="shared" si="12"/>
        <v>0</v>
      </c>
      <c r="K29">
        <f t="shared" si="13"/>
        <v>23</v>
      </c>
      <c r="L29">
        <v>23</v>
      </c>
      <c r="M29">
        <v>0</v>
      </c>
      <c r="N29" s="98">
        <f t="shared" si="22"/>
        <v>115</v>
      </c>
      <c r="O29" s="38">
        <v>343.18113995822142</v>
      </c>
      <c r="P29" s="38">
        <v>383.78107792424493</v>
      </c>
      <c r="Q29" s="38">
        <v>0</v>
      </c>
      <c r="R29" s="75">
        <f t="shared" si="0"/>
        <v>20</v>
      </c>
      <c r="S29" s="75">
        <v>19</v>
      </c>
      <c r="T29" s="75">
        <v>1</v>
      </c>
      <c r="U29" s="38">
        <f t="shared" si="1"/>
        <v>295.0287653046172</v>
      </c>
      <c r="V29" s="38">
        <f t="shared" si="14"/>
        <v>312.03810149449828</v>
      </c>
      <c r="W29" s="38">
        <f t="shared" si="15"/>
        <v>16.423057973394645</v>
      </c>
      <c r="X29" s="75">
        <v>7</v>
      </c>
      <c r="Y29" s="75">
        <v>1</v>
      </c>
      <c r="Z29" s="75">
        <f t="shared" si="16"/>
        <v>8</v>
      </c>
      <c r="AA29" s="38">
        <f t="shared" si="17"/>
        <v>114.96140581376252</v>
      </c>
      <c r="AB29" s="38">
        <f t="shared" si="18"/>
        <v>16.423057973394645</v>
      </c>
      <c r="AC29" s="38">
        <f t="shared" si="19"/>
        <v>131.38446378715716</v>
      </c>
      <c r="AD29">
        <v>7</v>
      </c>
      <c r="AE29">
        <v>2</v>
      </c>
      <c r="AF29">
        <v>1</v>
      </c>
      <c r="AG29">
        <v>3</v>
      </c>
      <c r="AH29" s="38">
        <f t="shared" si="2"/>
        <v>32.626427406199021</v>
      </c>
      <c r="AI29" s="38">
        <f t="shared" si="3"/>
        <v>16.31321370309951</v>
      </c>
      <c r="AJ29" s="38">
        <f t="shared" si="4"/>
        <v>48.939641109298535</v>
      </c>
      <c r="AM29" s="38">
        <v>5960</v>
      </c>
      <c r="AN29" s="38">
        <v>695</v>
      </c>
      <c r="AO29">
        <v>5993</v>
      </c>
      <c r="AP29">
        <v>709</v>
      </c>
      <c r="AQ29">
        <v>6</v>
      </c>
      <c r="AR29" s="38">
        <f t="shared" si="5"/>
        <v>102.56410256410257</v>
      </c>
      <c r="AS29" s="38">
        <f t="shared" si="6"/>
        <v>86.755349913244643</v>
      </c>
      <c r="AW29" s="35">
        <v>7</v>
      </c>
      <c r="AX29">
        <f t="shared" si="21"/>
        <v>0</v>
      </c>
      <c r="BK29" s="38">
        <v>6089</v>
      </c>
      <c r="BL29" s="38">
        <v>690</v>
      </c>
      <c r="BM29">
        <v>6130</v>
      </c>
      <c r="BN29">
        <v>695</v>
      </c>
      <c r="BO29" s="9">
        <v>6211</v>
      </c>
      <c r="BP29" s="9">
        <v>705</v>
      </c>
      <c r="BQ29" s="38">
        <f t="shared" si="7"/>
        <v>114.19249592169658</v>
      </c>
      <c r="BR29" s="38">
        <f t="shared" si="8"/>
        <v>0</v>
      </c>
    </row>
    <row r="30" spans="1:76" s="1" customFormat="1" ht="13.5" thickBot="1" x14ac:dyDescent="0.25">
      <c r="A30" s="31" t="s">
        <v>39</v>
      </c>
      <c r="B30" s="31" t="s">
        <v>332</v>
      </c>
      <c r="C30" s="31" t="s">
        <v>39</v>
      </c>
      <c r="D30" s="31"/>
      <c r="E30" s="2">
        <f>SUM(E15:E29)</f>
        <v>626</v>
      </c>
      <c r="F30" s="2">
        <v>621</v>
      </c>
      <c r="G30" s="2">
        <v>5</v>
      </c>
      <c r="H30" s="37">
        <f t="shared" si="10"/>
        <v>578.2055308222341</v>
      </c>
      <c r="I30" s="37">
        <f t="shared" si="11"/>
        <v>656.489840793285</v>
      </c>
      <c r="J30" s="37">
        <f t="shared" si="12"/>
        <v>36.571094207138678</v>
      </c>
      <c r="K30" s="2">
        <f>SUM(K15:K29)</f>
        <v>1022</v>
      </c>
      <c r="L30" s="2">
        <v>1021</v>
      </c>
      <c r="M30" s="2">
        <v>1</v>
      </c>
      <c r="N30" s="99">
        <f t="shared" si="22"/>
        <v>154.61422087745839</v>
      </c>
      <c r="O30" s="37">
        <v>945.26350838898236</v>
      </c>
      <c r="P30" s="37">
        <v>1082.5195881972497</v>
      </c>
      <c r="Q30" s="37">
        <v>7.2458517498731974</v>
      </c>
      <c r="R30" s="76">
        <f t="shared" si="0"/>
        <v>661</v>
      </c>
      <c r="S30" s="76">
        <v>653</v>
      </c>
      <c r="T30" s="76">
        <v>8</v>
      </c>
      <c r="U30" s="66">
        <f t="shared" si="1"/>
        <v>614.22093369015761</v>
      </c>
      <c r="V30" s="66">
        <f t="shared" si="14"/>
        <v>694.00899129566062</v>
      </c>
      <c r="W30" s="66">
        <f t="shared" si="15"/>
        <v>8.5024072440509713</v>
      </c>
      <c r="X30" s="76">
        <v>298</v>
      </c>
      <c r="Y30" s="76">
        <v>77</v>
      </c>
      <c r="Z30" s="76">
        <f t="shared" si="16"/>
        <v>375</v>
      </c>
      <c r="AA30" s="66">
        <f t="shared" si="17"/>
        <v>316.71466984089869</v>
      </c>
      <c r="AB30" s="66">
        <f t="shared" si="18"/>
        <v>81.835669723990605</v>
      </c>
      <c r="AC30" s="66">
        <f t="shared" si="19"/>
        <v>398.55033956488933</v>
      </c>
      <c r="AD30" s="31">
        <f>SUM(AD15:AD29)</f>
        <v>285</v>
      </c>
      <c r="AE30" s="1">
        <v>115</v>
      </c>
      <c r="AF30" s="31">
        <f>SUM(AF15:AF29)</f>
        <v>34</v>
      </c>
      <c r="AG30" s="1">
        <v>115</v>
      </c>
      <c r="AH30" s="50">
        <f t="shared" si="2"/>
        <v>122.58559672536562</v>
      </c>
      <c r="AI30" s="50">
        <f t="shared" si="3"/>
        <v>36.242698162282011</v>
      </c>
      <c r="AJ30" s="50">
        <f t="shared" si="4"/>
        <v>122.58559672536562</v>
      </c>
      <c r="AK30" s="50"/>
      <c r="AL30" s="50"/>
      <c r="AM30" s="37">
        <v>94594</v>
      </c>
      <c r="AN30" s="37">
        <v>13672</v>
      </c>
      <c r="AO30" s="2">
        <v>94317</v>
      </c>
      <c r="AP30" s="2">
        <v>13801</v>
      </c>
      <c r="AQ30" s="31">
        <f>SUM(AQ16:AQ29)</f>
        <v>154</v>
      </c>
      <c r="AR30" s="50">
        <f t="shared" si="5"/>
        <v>265.44468970912851</v>
      </c>
      <c r="AS30" s="50">
        <f t="shared" si="6"/>
        <v>143.9010259956269</v>
      </c>
      <c r="AW30" s="34">
        <v>279</v>
      </c>
      <c r="AX30" s="1">
        <f t="shared" si="21"/>
        <v>6</v>
      </c>
      <c r="BK30" s="66">
        <v>94091</v>
      </c>
      <c r="BL30" s="66">
        <v>13525</v>
      </c>
      <c r="BM30" s="1">
        <v>93812</v>
      </c>
      <c r="BN30" s="1">
        <v>13555</v>
      </c>
      <c r="BO30" s="51">
        <v>93602</v>
      </c>
      <c r="BP30" s="51">
        <v>13416</v>
      </c>
      <c r="BQ30" s="50">
        <f t="shared" si="7"/>
        <v>297.40331727284354</v>
      </c>
      <c r="BR30" s="50">
        <f t="shared" si="8"/>
        <v>44.264109184802656</v>
      </c>
      <c r="BU30" s="53">
        <v>22200</v>
      </c>
      <c r="BV30" s="53">
        <v>1420</v>
      </c>
      <c r="BW30" s="50">
        <f>BU30*1000/BM30</f>
        <v>236.64349976548843</v>
      </c>
      <c r="BX30" s="50">
        <f>BV30*1000/BN30</f>
        <v>104.75839173736628</v>
      </c>
    </row>
    <row r="31" spans="1:76" x14ac:dyDescent="0.2">
      <c r="A31" t="s">
        <v>6</v>
      </c>
      <c r="B31" t="s">
        <v>347</v>
      </c>
      <c r="C31" t="s">
        <v>40</v>
      </c>
      <c r="D31" t="s">
        <v>4</v>
      </c>
      <c r="E31">
        <f t="shared" si="9"/>
        <v>31</v>
      </c>
      <c r="F31">
        <v>31</v>
      </c>
      <c r="G31">
        <v>0</v>
      </c>
      <c r="H31" s="38">
        <f t="shared" si="10"/>
        <v>1086.5755345250614</v>
      </c>
      <c r="I31" s="38">
        <f t="shared" si="11"/>
        <v>1235.0597609561753</v>
      </c>
      <c r="J31" s="38">
        <f t="shared" si="12"/>
        <v>0</v>
      </c>
      <c r="K31">
        <f t="shared" si="13"/>
        <v>60</v>
      </c>
      <c r="L31">
        <v>60</v>
      </c>
      <c r="M31">
        <v>0</v>
      </c>
      <c r="N31" s="98">
        <f t="shared" si="22"/>
        <v>127.65957446808511</v>
      </c>
      <c r="O31" s="38">
        <v>2088.4093282283329</v>
      </c>
      <c r="P31" s="38">
        <v>2374.3569449940642</v>
      </c>
      <c r="Q31" s="38">
        <v>0</v>
      </c>
      <c r="R31" s="75">
        <f t="shared" si="0"/>
        <v>47</v>
      </c>
      <c r="S31" s="75">
        <v>47</v>
      </c>
      <c r="T31" s="75">
        <v>0</v>
      </c>
      <c r="U31" s="38">
        <f t="shared" si="1"/>
        <v>1608.4873374401095</v>
      </c>
      <c r="V31" s="38">
        <f t="shared" si="14"/>
        <v>1839.5303326810176</v>
      </c>
      <c r="W31" s="38">
        <f t="shared" si="15"/>
        <v>0</v>
      </c>
      <c r="X31" s="75">
        <v>22</v>
      </c>
      <c r="Y31" s="75">
        <v>10</v>
      </c>
      <c r="Z31" s="75">
        <f t="shared" si="16"/>
        <v>32</v>
      </c>
      <c r="AA31" s="38">
        <f t="shared" si="17"/>
        <v>861.05675146771034</v>
      </c>
      <c r="AB31" s="38">
        <f t="shared" si="18"/>
        <v>391.38943248532291</v>
      </c>
      <c r="AC31" s="38">
        <f t="shared" si="19"/>
        <v>1252.4461839530334</v>
      </c>
      <c r="AD31">
        <v>16</v>
      </c>
      <c r="AE31">
        <v>3</v>
      </c>
      <c r="AF31">
        <v>6</v>
      </c>
      <c r="AG31">
        <v>9</v>
      </c>
      <c r="AH31" s="38">
        <f t="shared" si="2"/>
        <v>113.42155009451795</v>
      </c>
      <c r="AI31" s="38">
        <f t="shared" si="3"/>
        <v>226.84310018903591</v>
      </c>
      <c r="AJ31" s="38">
        <f t="shared" si="4"/>
        <v>340.26465028355386</v>
      </c>
      <c r="AM31" s="38">
        <v>2510</v>
      </c>
      <c r="AN31" s="38">
        <v>343</v>
      </c>
      <c r="AO31">
        <v>2527</v>
      </c>
      <c r="AP31">
        <v>346</v>
      </c>
      <c r="AQ31">
        <v>7</v>
      </c>
      <c r="AR31" s="38">
        <f t="shared" si="5"/>
        <v>528.57614800132149</v>
      </c>
      <c r="AS31" s="38">
        <f t="shared" si="6"/>
        <v>226.97795071335926</v>
      </c>
      <c r="AW31" s="35">
        <v>16</v>
      </c>
      <c r="AX31">
        <f t="shared" si="21"/>
        <v>0</v>
      </c>
      <c r="BK31" s="38">
        <v>2555</v>
      </c>
      <c r="BL31" s="38">
        <v>367</v>
      </c>
      <c r="BM31">
        <v>2645</v>
      </c>
      <c r="BN31">
        <v>382</v>
      </c>
      <c r="BO31" s="9">
        <v>2697</v>
      </c>
      <c r="BP31" s="9">
        <v>387</v>
      </c>
      <c r="BQ31" s="38">
        <f t="shared" si="7"/>
        <v>604.91493383742909</v>
      </c>
      <c r="BR31" s="38">
        <f t="shared" si="8"/>
        <v>0</v>
      </c>
    </row>
    <row r="32" spans="1:76" x14ac:dyDescent="0.2">
      <c r="B32" t="s">
        <v>348</v>
      </c>
      <c r="C32" t="s">
        <v>41</v>
      </c>
      <c r="D32" t="s">
        <v>4</v>
      </c>
      <c r="E32">
        <f t="shared" si="9"/>
        <v>21</v>
      </c>
      <c r="F32">
        <v>21</v>
      </c>
      <c r="G32">
        <v>0</v>
      </c>
      <c r="H32" s="38">
        <f t="shared" si="10"/>
        <v>1494.661921708185</v>
      </c>
      <c r="I32" s="38">
        <f t="shared" si="11"/>
        <v>1722.7235438884331</v>
      </c>
      <c r="J32" s="38">
        <f t="shared" si="12"/>
        <v>0</v>
      </c>
      <c r="K32">
        <f t="shared" si="13"/>
        <v>21</v>
      </c>
      <c r="L32">
        <v>21</v>
      </c>
      <c r="M32">
        <v>0</v>
      </c>
      <c r="N32" s="98">
        <f t="shared" si="22"/>
        <v>123.52941176470588</v>
      </c>
      <c r="O32" s="38">
        <v>1462.3955431754875</v>
      </c>
      <c r="P32" s="38">
        <v>1681.3450760608487</v>
      </c>
      <c r="Q32" s="38">
        <v>0</v>
      </c>
      <c r="R32" s="75">
        <f t="shared" si="0"/>
        <v>17</v>
      </c>
      <c r="S32" s="75">
        <v>17</v>
      </c>
      <c r="T32" s="75">
        <v>0</v>
      </c>
      <c r="U32" s="38">
        <f t="shared" si="1"/>
        <v>1156.4625850340135</v>
      </c>
      <c r="V32" s="38">
        <f t="shared" si="14"/>
        <v>1329.1634089132135</v>
      </c>
      <c r="W32" s="38">
        <f t="shared" si="15"/>
        <v>0</v>
      </c>
      <c r="X32" s="75">
        <v>5</v>
      </c>
      <c r="Y32" s="75">
        <v>1</v>
      </c>
      <c r="Z32" s="75">
        <f t="shared" si="16"/>
        <v>6</v>
      </c>
      <c r="AA32" s="38">
        <f t="shared" si="17"/>
        <v>390.93041438623925</v>
      </c>
      <c r="AB32" s="38">
        <f t="shared" si="18"/>
        <v>78.186082877247856</v>
      </c>
      <c r="AC32" s="38">
        <f t="shared" si="19"/>
        <v>469.11649726348708</v>
      </c>
      <c r="AD32">
        <v>15</v>
      </c>
      <c r="AE32">
        <v>2</v>
      </c>
      <c r="AF32">
        <v>1</v>
      </c>
      <c r="AG32">
        <v>3</v>
      </c>
      <c r="AH32" s="38">
        <f t="shared" si="2"/>
        <v>156.00624024960999</v>
      </c>
      <c r="AI32" s="38">
        <f t="shared" si="3"/>
        <v>78.003120124804994</v>
      </c>
      <c r="AJ32" s="38">
        <f t="shared" si="4"/>
        <v>234.00936037441497</v>
      </c>
      <c r="AM32" s="38">
        <v>1219</v>
      </c>
      <c r="AN32" s="38">
        <v>186</v>
      </c>
      <c r="AO32">
        <v>1249</v>
      </c>
      <c r="AP32">
        <v>187</v>
      </c>
      <c r="AQ32">
        <v>28</v>
      </c>
      <c r="AR32" s="38">
        <f t="shared" si="5"/>
        <v>1021.7983651226158</v>
      </c>
      <c r="AS32" s="38">
        <f t="shared" si="6"/>
        <v>1867.9119412941961</v>
      </c>
      <c r="AW32" s="35">
        <v>15</v>
      </c>
      <c r="AX32">
        <f t="shared" si="21"/>
        <v>0</v>
      </c>
      <c r="BK32" s="38">
        <v>1279</v>
      </c>
      <c r="BL32" s="38">
        <v>191</v>
      </c>
      <c r="BM32">
        <v>1282</v>
      </c>
      <c r="BN32">
        <v>186</v>
      </c>
      <c r="BO32" s="9">
        <v>1305</v>
      </c>
      <c r="BP32" s="9">
        <v>194</v>
      </c>
      <c r="BQ32" s="38">
        <f t="shared" si="7"/>
        <v>1170.0468018720749</v>
      </c>
      <c r="BR32" s="38">
        <f t="shared" si="8"/>
        <v>0</v>
      </c>
    </row>
    <row r="33" spans="1:76" x14ac:dyDescent="0.2">
      <c r="B33" t="s">
        <v>349</v>
      </c>
      <c r="C33" t="s">
        <v>42</v>
      </c>
      <c r="D33" t="s">
        <v>4</v>
      </c>
      <c r="E33">
        <f t="shared" si="9"/>
        <v>42</v>
      </c>
      <c r="F33">
        <v>42</v>
      </c>
      <c r="G33">
        <v>0</v>
      </c>
      <c r="H33" s="38">
        <f t="shared" si="10"/>
        <v>1612.9032258064515</v>
      </c>
      <c r="I33" s="38">
        <f t="shared" si="11"/>
        <v>1749.2711370262391</v>
      </c>
      <c r="J33" s="38">
        <f t="shared" si="12"/>
        <v>0</v>
      </c>
      <c r="K33">
        <f t="shared" si="13"/>
        <v>89</v>
      </c>
      <c r="L33">
        <v>89</v>
      </c>
      <c r="M33">
        <v>0</v>
      </c>
      <c r="N33" s="98">
        <f t="shared" ref="N33:N44" si="23">K33*100/R33</f>
        <v>178</v>
      </c>
      <c r="O33" s="38">
        <v>3347.1229785633695</v>
      </c>
      <c r="P33" s="38">
        <v>3628.2103546677536</v>
      </c>
      <c r="Q33" s="38">
        <v>0</v>
      </c>
      <c r="R33" s="75">
        <f t="shared" si="0"/>
        <v>50</v>
      </c>
      <c r="S33" s="75">
        <v>50</v>
      </c>
      <c r="T33" s="75">
        <v>0</v>
      </c>
      <c r="U33" s="38">
        <f t="shared" si="1"/>
        <v>1848.4288354898335</v>
      </c>
      <c r="V33" s="38">
        <f t="shared" si="14"/>
        <v>2002.4028834601522</v>
      </c>
      <c r="W33" s="38">
        <f t="shared" si="15"/>
        <v>0</v>
      </c>
      <c r="X33" s="75">
        <v>22</v>
      </c>
      <c r="Y33" s="75">
        <v>5</v>
      </c>
      <c r="Z33" s="75">
        <f t="shared" si="16"/>
        <v>27</v>
      </c>
      <c r="AA33" s="38">
        <f t="shared" si="17"/>
        <v>881.05726872246692</v>
      </c>
      <c r="AB33" s="38">
        <f t="shared" si="18"/>
        <v>200.24028834601521</v>
      </c>
      <c r="AC33" s="38">
        <f t="shared" si="19"/>
        <v>1081.2975570684821</v>
      </c>
      <c r="AD33">
        <v>56</v>
      </c>
      <c r="AE33">
        <v>28</v>
      </c>
      <c r="AF33">
        <v>4</v>
      </c>
      <c r="AG33">
        <v>32</v>
      </c>
      <c r="AH33" s="38">
        <f t="shared" si="2"/>
        <v>1091.617933723197</v>
      </c>
      <c r="AI33" s="38">
        <f t="shared" si="3"/>
        <v>155.94541910331384</v>
      </c>
      <c r="AJ33" s="38">
        <f t="shared" si="4"/>
        <v>1247.5633528265107</v>
      </c>
      <c r="AM33" s="38">
        <v>2401</v>
      </c>
      <c r="AN33" s="38">
        <v>203</v>
      </c>
      <c r="AO33">
        <v>2453</v>
      </c>
      <c r="AP33">
        <v>206</v>
      </c>
      <c r="AQ33">
        <v>9</v>
      </c>
      <c r="AR33" s="38">
        <f t="shared" si="5"/>
        <v>2018.7454938716655</v>
      </c>
      <c r="AS33" s="38">
        <f t="shared" si="6"/>
        <v>317.34837799717911</v>
      </c>
      <c r="AW33" s="35">
        <v>56</v>
      </c>
      <c r="AX33">
        <f t="shared" si="21"/>
        <v>0</v>
      </c>
      <c r="BK33" s="38">
        <v>2497</v>
      </c>
      <c r="BL33" s="38">
        <v>208</v>
      </c>
      <c r="BM33">
        <v>2565</v>
      </c>
      <c r="BN33">
        <v>209</v>
      </c>
      <c r="BO33" s="9">
        <v>2629</v>
      </c>
      <c r="BP33" s="9">
        <v>207</v>
      </c>
      <c r="BQ33" s="38">
        <f t="shared" si="7"/>
        <v>2183.235867446394</v>
      </c>
      <c r="BR33" s="38">
        <f t="shared" si="8"/>
        <v>0</v>
      </c>
    </row>
    <row r="34" spans="1:76" x14ac:dyDescent="0.2">
      <c r="B34" t="s">
        <v>350</v>
      </c>
      <c r="C34" t="s">
        <v>43</v>
      </c>
      <c r="D34" t="s">
        <v>4</v>
      </c>
      <c r="E34">
        <f t="shared" si="9"/>
        <v>42.78</v>
      </c>
      <c r="F34">
        <v>42.78</v>
      </c>
      <c r="G34">
        <v>0</v>
      </c>
      <c r="H34" s="38">
        <f t="shared" si="10"/>
        <v>872.88308508467662</v>
      </c>
      <c r="I34" s="38">
        <f t="shared" si="11"/>
        <v>1110.3036594861146</v>
      </c>
      <c r="J34" s="38">
        <f t="shared" si="12"/>
        <v>0</v>
      </c>
      <c r="K34" s="75">
        <f t="shared" si="13"/>
        <v>156.55000000000001</v>
      </c>
      <c r="L34" s="75">
        <v>156.55000000000001</v>
      </c>
      <c r="M34">
        <v>0</v>
      </c>
      <c r="N34" s="98">
        <f t="shared" si="23"/>
        <v>184.1764705882353</v>
      </c>
      <c r="O34" s="38">
        <v>3163.9046079223931</v>
      </c>
      <c r="P34" s="38">
        <v>4016.1621344279124</v>
      </c>
      <c r="Q34" s="38">
        <v>0</v>
      </c>
      <c r="R34" s="75">
        <f t="shared" ref="R34:R65" si="24">S34+T34</f>
        <v>85</v>
      </c>
      <c r="S34" s="75">
        <v>85</v>
      </c>
      <c r="T34" s="75">
        <v>0</v>
      </c>
      <c r="U34" s="38">
        <f t="shared" ref="U34:U65" si="25">R34*100000/(BK34+BL34)</f>
        <v>1693.2270916334662</v>
      </c>
      <c r="V34" s="38">
        <f t="shared" si="14"/>
        <v>2147.0068199040161</v>
      </c>
      <c r="W34" s="38">
        <f t="shared" si="15"/>
        <v>0</v>
      </c>
      <c r="X34" s="75">
        <v>44.41</v>
      </c>
      <c r="Y34" s="75">
        <v>13.68</v>
      </c>
      <c r="Z34" s="75">
        <f t="shared" si="16"/>
        <v>58.089999999999996</v>
      </c>
      <c r="AA34" s="38">
        <f t="shared" si="17"/>
        <v>1121.7479161404394</v>
      </c>
      <c r="AB34" s="38">
        <f t="shared" si="18"/>
        <v>345.54180348572874</v>
      </c>
      <c r="AC34" s="38">
        <f t="shared" si="19"/>
        <v>1467.2897196261683</v>
      </c>
      <c r="AD34">
        <v>65</v>
      </c>
      <c r="AE34">
        <v>30</v>
      </c>
      <c r="AF34">
        <v>8</v>
      </c>
      <c r="AG34">
        <v>38</v>
      </c>
      <c r="AH34" s="38">
        <f t="shared" ref="AH34:AH65" si="26">AE34*100000/BM34</f>
        <v>746.45434187608862</v>
      </c>
      <c r="AI34" s="38">
        <f t="shared" ref="AI34:AI65" si="27">AF34*100000/BM34</f>
        <v>199.05449116695695</v>
      </c>
      <c r="AJ34" s="38">
        <f t="shared" ref="AJ34:AJ65" si="28">AG34*100000/BM34</f>
        <v>945.50883304304557</v>
      </c>
      <c r="AM34" s="38">
        <v>3853</v>
      </c>
      <c r="AN34" s="38">
        <v>1048</v>
      </c>
      <c r="AO34">
        <v>3898</v>
      </c>
      <c r="AP34">
        <v>1050</v>
      </c>
      <c r="AQ34">
        <v>21</v>
      </c>
      <c r="AR34" s="38">
        <f t="shared" ref="AR34:AR65" si="29">AD34*100000/(BM34+BN34)</f>
        <v>1278.0180888714117</v>
      </c>
      <c r="AS34" s="38">
        <f t="shared" ref="AS34:AS65" si="30">AQ34*100000/(BO34+BP34)</f>
        <v>406.89788800620033</v>
      </c>
      <c r="AW34" s="35">
        <v>65</v>
      </c>
      <c r="AX34">
        <f t="shared" si="21"/>
        <v>0</v>
      </c>
      <c r="BK34" s="38">
        <v>3959</v>
      </c>
      <c r="BL34" s="38">
        <v>1061</v>
      </c>
      <c r="BM34">
        <v>4019</v>
      </c>
      <c r="BN34">
        <v>1067</v>
      </c>
      <c r="BO34" s="9">
        <v>4079</v>
      </c>
      <c r="BP34" s="9">
        <v>1082</v>
      </c>
      <c r="BQ34" s="38">
        <f t="shared" ref="BQ34:BQ65" si="31">AW34*100000/BM34</f>
        <v>1617.3177407315252</v>
      </c>
      <c r="BR34" s="38">
        <f t="shared" ref="BR34:BR65" si="32">AX34*100000/BN34</f>
        <v>0</v>
      </c>
    </row>
    <row r="35" spans="1:76" x14ac:dyDescent="0.2">
      <c r="B35" t="s">
        <v>351</v>
      </c>
      <c r="C35" t="s">
        <v>44</v>
      </c>
      <c r="D35" t="s">
        <v>4</v>
      </c>
      <c r="E35">
        <f t="shared" si="9"/>
        <v>280.22000000000003</v>
      </c>
      <c r="F35">
        <v>280.22000000000003</v>
      </c>
      <c r="G35">
        <v>0</v>
      </c>
      <c r="H35" s="38">
        <f t="shared" si="10"/>
        <v>1466.2759667207367</v>
      </c>
      <c r="I35" s="38">
        <f t="shared" si="11"/>
        <v>1643.422673157</v>
      </c>
      <c r="J35" s="38">
        <f t="shared" si="12"/>
        <v>0</v>
      </c>
      <c r="K35" s="75">
        <f t="shared" si="13"/>
        <v>427.45</v>
      </c>
      <c r="L35" s="75">
        <v>427.45</v>
      </c>
      <c r="M35">
        <v>0</v>
      </c>
      <c r="N35" s="98">
        <f t="shared" si="23"/>
        <v>238.79888268156424</v>
      </c>
      <c r="O35" s="38">
        <v>2229.3209554605196</v>
      </c>
      <c r="P35" s="38">
        <v>2499.1230121608978</v>
      </c>
      <c r="Q35" s="38">
        <v>0</v>
      </c>
      <c r="R35" s="75">
        <f t="shared" si="24"/>
        <v>179</v>
      </c>
      <c r="S35" s="75">
        <v>179</v>
      </c>
      <c r="T35" s="75">
        <v>0</v>
      </c>
      <c r="U35" s="38">
        <f t="shared" si="25"/>
        <v>934.67704036342752</v>
      </c>
      <c r="V35" s="38">
        <f t="shared" ref="V35:V66" si="33">S35*100000/BK35</f>
        <v>1051.6420891839493</v>
      </c>
      <c r="W35" s="38">
        <f t="shared" ref="W35:W66" si="34">T35*100000/$BK35</f>
        <v>0</v>
      </c>
      <c r="X35" s="75">
        <v>106.59</v>
      </c>
      <c r="Y35" s="75">
        <v>26.32</v>
      </c>
      <c r="Z35" s="75">
        <f t="shared" si="16"/>
        <v>132.91</v>
      </c>
      <c r="AA35" s="38">
        <f t="shared" ref="AA35:AA66" si="35">X35*100000/BK35</f>
        <v>626.2264261794254</v>
      </c>
      <c r="AB35" s="38">
        <f t="shared" ref="AB35:AB66" si="36">Y35*100000/$BK35</f>
        <v>154.63251277833265</v>
      </c>
      <c r="AC35" s="38">
        <f t="shared" ref="AC35:AC66" si="37">Z35*100000/$BK35</f>
        <v>780.85893895775803</v>
      </c>
      <c r="AD35">
        <v>153</v>
      </c>
      <c r="AE35">
        <v>82</v>
      </c>
      <c r="AF35">
        <v>19</v>
      </c>
      <c r="AG35">
        <v>101</v>
      </c>
      <c r="AH35" s="38">
        <f t="shared" si="26"/>
        <v>483.00642045119866</v>
      </c>
      <c r="AI35" s="38">
        <f t="shared" si="27"/>
        <v>111.91612181186311</v>
      </c>
      <c r="AJ35" s="38">
        <f t="shared" si="28"/>
        <v>594.92254226306181</v>
      </c>
      <c r="AM35" s="38">
        <v>17051</v>
      </c>
      <c r="AN35" s="38">
        <v>2060</v>
      </c>
      <c r="AO35">
        <v>17104</v>
      </c>
      <c r="AP35">
        <v>2070</v>
      </c>
      <c r="AQ35">
        <v>104</v>
      </c>
      <c r="AR35" s="38">
        <f t="shared" si="29"/>
        <v>800.7536504945831</v>
      </c>
      <c r="AS35" s="38">
        <f t="shared" si="30"/>
        <v>543.50666318264962</v>
      </c>
      <c r="AW35" s="35">
        <v>153</v>
      </c>
      <c r="AX35">
        <f t="shared" si="21"/>
        <v>0</v>
      </c>
      <c r="BK35" s="38">
        <v>17021</v>
      </c>
      <c r="BL35" s="38">
        <v>2130</v>
      </c>
      <c r="BM35">
        <v>16977</v>
      </c>
      <c r="BN35">
        <v>2130</v>
      </c>
      <c r="BO35" s="9">
        <v>17018</v>
      </c>
      <c r="BP35" s="9">
        <v>2117</v>
      </c>
      <c r="BQ35" s="38">
        <f t="shared" si="31"/>
        <v>901.21929669552924</v>
      </c>
      <c r="BR35" s="38">
        <f t="shared" si="32"/>
        <v>0</v>
      </c>
    </row>
    <row r="36" spans="1:76" x14ac:dyDescent="0.2">
      <c r="B36" t="s">
        <v>352</v>
      </c>
      <c r="C36" t="s">
        <v>45</v>
      </c>
      <c r="D36" t="s">
        <v>4</v>
      </c>
      <c r="E36">
        <f t="shared" si="9"/>
        <v>53</v>
      </c>
      <c r="F36">
        <v>53</v>
      </c>
      <c r="G36">
        <v>0</v>
      </c>
      <c r="H36" s="38">
        <f t="shared" si="10"/>
        <v>1596.3855421686746</v>
      </c>
      <c r="I36" s="38">
        <f t="shared" si="11"/>
        <v>1606.5474386177632</v>
      </c>
      <c r="J36" s="38">
        <f t="shared" si="12"/>
        <v>0</v>
      </c>
      <c r="K36" s="75">
        <f t="shared" si="13"/>
        <v>62</v>
      </c>
      <c r="L36" s="75">
        <v>62</v>
      </c>
      <c r="M36">
        <v>0</v>
      </c>
      <c r="N36" s="98">
        <f t="shared" si="23"/>
        <v>155</v>
      </c>
      <c r="O36" s="38">
        <v>1852.9587567244471</v>
      </c>
      <c r="P36" s="38">
        <v>1865.2226233453671</v>
      </c>
      <c r="Q36" s="38">
        <v>0</v>
      </c>
      <c r="R36" s="75">
        <f t="shared" si="24"/>
        <v>40</v>
      </c>
      <c r="S36" s="75">
        <v>40</v>
      </c>
      <c r="T36" s="75">
        <v>0</v>
      </c>
      <c r="U36" s="38">
        <f t="shared" si="25"/>
        <v>1182.7321111768185</v>
      </c>
      <c r="V36" s="38">
        <f t="shared" si="33"/>
        <v>1191.5400655347037</v>
      </c>
      <c r="W36" s="38">
        <f t="shared" si="34"/>
        <v>0</v>
      </c>
      <c r="X36" s="75">
        <v>22</v>
      </c>
      <c r="Y36" s="75">
        <v>1</v>
      </c>
      <c r="Z36" s="75">
        <f t="shared" si="16"/>
        <v>23</v>
      </c>
      <c r="AA36" s="38">
        <f t="shared" si="35"/>
        <v>655.34703604408696</v>
      </c>
      <c r="AB36" s="38">
        <f t="shared" si="36"/>
        <v>29.788501638367592</v>
      </c>
      <c r="AC36" s="38">
        <f t="shared" si="37"/>
        <v>685.13553768245458</v>
      </c>
      <c r="AD36">
        <v>38</v>
      </c>
      <c r="AE36">
        <v>17</v>
      </c>
      <c r="AF36">
        <v>5</v>
      </c>
      <c r="AG36">
        <v>22</v>
      </c>
      <c r="AH36" s="38">
        <f t="shared" si="26"/>
        <v>496.93072201110789</v>
      </c>
      <c r="AI36" s="38">
        <f t="shared" si="27"/>
        <v>146.15609470914936</v>
      </c>
      <c r="AJ36" s="38">
        <f t="shared" si="28"/>
        <v>643.08681672025727</v>
      </c>
      <c r="AM36" s="38">
        <v>3299</v>
      </c>
      <c r="AN36" s="38">
        <v>21</v>
      </c>
      <c r="AO36">
        <v>3324</v>
      </c>
      <c r="AP36">
        <v>22</v>
      </c>
      <c r="AQ36">
        <v>14</v>
      </c>
      <c r="AR36" s="38">
        <f t="shared" si="29"/>
        <v>1103.0478955007256</v>
      </c>
      <c r="AS36" s="38">
        <f t="shared" si="30"/>
        <v>401.37614678899081</v>
      </c>
      <c r="AW36" s="35">
        <v>38</v>
      </c>
      <c r="AX36">
        <f t="shared" si="21"/>
        <v>0</v>
      </c>
      <c r="BK36" s="38">
        <v>3357</v>
      </c>
      <c r="BL36" s="38">
        <v>25</v>
      </c>
      <c r="BM36">
        <v>3421</v>
      </c>
      <c r="BN36">
        <v>24</v>
      </c>
      <c r="BO36" s="9">
        <v>3446</v>
      </c>
      <c r="BP36" s="9">
        <v>42</v>
      </c>
      <c r="BQ36" s="38">
        <f t="shared" si="31"/>
        <v>1110.7863197895351</v>
      </c>
      <c r="BR36" s="38">
        <f t="shared" si="32"/>
        <v>0</v>
      </c>
    </row>
    <row r="37" spans="1:76" x14ac:dyDescent="0.2">
      <c r="B37" t="s">
        <v>353</v>
      </c>
      <c r="C37" t="s">
        <v>46</v>
      </c>
      <c r="D37" t="s">
        <v>4</v>
      </c>
      <c r="E37">
        <f t="shared" si="9"/>
        <v>64</v>
      </c>
      <c r="F37">
        <v>64</v>
      </c>
      <c r="G37">
        <v>0</v>
      </c>
      <c r="H37" s="38">
        <f t="shared" si="10"/>
        <v>1213.0401819560273</v>
      </c>
      <c r="I37" s="38">
        <f t="shared" si="11"/>
        <v>1335.0020859407593</v>
      </c>
      <c r="J37" s="38">
        <f t="shared" si="12"/>
        <v>0</v>
      </c>
      <c r="K37" s="75">
        <f t="shared" si="13"/>
        <v>157</v>
      </c>
      <c r="L37" s="75">
        <v>157</v>
      </c>
      <c r="M37">
        <v>0</v>
      </c>
      <c r="N37" s="98">
        <f t="shared" si="23"/>
        <v>209.33333333333334</v>
      </c>
      <c r="O37" s="38">
        <v>2930.1978350130644</v>
      </c>
      <c r="P37" s="38">
        <v>3229.7881094425015</v>
      </c>
      <c r="Q37" s="38">
        <v>0</v>
      </c>
      <c r="R37" s="75">
        <f t="shared" si="24"/>
        <v>75</v>
      </c>
      <c r="S37" s="75">
        <v>75</v>
      </c>
      <c r="T37" s="75">
        <v>0</v>
      </c>
      <c r="U37" s="38">
        <f t="shared" si="25"/>
        <v>1364.877161055505</v>
      </c>
      <c r="V37" s="38">
        <f t="shared" si="33"/>
        <v>1514.2337976983647</v>
      </c>
      <c r="W37" s="38">
        <f t="shared" si="34"/>
        <v>0</v>
      </c>
      <c r="X37" s="75">
        <v>42</v>
      </c>
      <c r="Y37" s="75">
        <v>2</v>
      </c>
      <c r="Z37" s="75">
        <f t="shared" si="16"/>
        <v>44</v>
      </c>
      <c r="AA37" s="38">
        <f t="shared" si="35"/>
        <v>847.97092671108419</v>
      </c>
      <c r="AB37" s="38">
        <f t="shared" si="36"/>
        <v>40.379567938623055</v>
      </c>
      <c r="AC37" s="38">
        <f t="shared" si="37"/>
        <v>888.35049464970723</v>
      </c>
      <c r="AD37">
        <v>33</v>
      </c>
      <c r="AE37">
        <v>16</v>
      </c>
      <c r="AF37">
        <v>3</v>
      </c>
      <c r="AG37">
        <v>19</v>
      </c>
      <c r="AH37" s="38">
        <f t="shared" si="26"/>
        <v>317.02001188825045</v>
      </c>
      <c r="AI37" s="38">
        <f t="shared" si="27"/>
        <v>59.44125222904696</v>
      </c>
      <c r="AJ37" s="38">
        <f t="shared" si="28"/>
        <v>376.46126411729739</v>
      </c>
      <c r="AM37" s="38">
        <v>4794</v>
      </c>
      <c r="AN37" s="38">
        <v>482</v>
      </c>
      <c r="AO37">
        <v>4861</v>
      </c>
      <c r="AP37">
        <v>497</v>
      </c>
      <c r="AQ37">
        <v>22</v>
      </c>
      <c r="AR37" s="38">
        <f t="shared" si="29"/>
        <v>588.65501248662144</v>
      </c>
      <c r="AS37" s="38">
        <f t="shared" si="30"/>
        <v>387.46037337090524</v>
      </c>
      <c r="AW37" s="35">
        <v>32</v>
      </c>
      <c r="AX37">
        <f t="shared" si="21"/>
        <v>1</v>
      </c>
      <c r="BK37" s="38">
        <v>4953</v>
      </c>
      <c r="BL37" s="38">
        <v>542</v>
      </c>
      <c r="BM37">
        <v>5047</v>
      </c>
      <c r="BN37">
        <v>559</v>
      </c>
      <c r="BO37" s="9">
        <v>5128</v>
      </c>
      <c r="BP37" s="9">
        <v>550</v>
      </c>
      <c r="BQ37" s="38">
        <f t="shared" si="31"/>
        <v>634.0400237765009</v>
      </c>
      <c r="BR37" s="38">
        <f t="shared" si="32"/>
        <v>178.89087656529517</v>
      </c>
    </row>
    <row r="38" spans="1:76" x14ac:dyDescent="0.2">
      <c r="B38" t="s">
        <v>354</v>
      </c>
      <c r="C38" t="s">
        <v>47</v>
      </c>
      <c r="D38" t="s">
        <v>4</v>
      </c>
      <c r="E38">
        <f t="shared" si="9"/>
        <v>28</v>
      </c>
      <c r="F38">
        <v>28</v>
      </c>
      <c r="G38">
        <v>0</v>
      </c>
      <c r="H38" s="38">
        <f t="shared" si="10"/>
        <v>1460.6155451225873</v>
      </c>
      <c r="I38" s="38">
        <f t="shared" si="11"/>
        <v>1593.6254980079682</v>
      </c>
      <c r="J38" s="38">
        <f t="shared" si="12"/>
        <v>0</v>
      </c>
      <c r="K38" s="75">
        <f t="shared" si="13"/>
        <v>17</v>
      </c>
      <c r="L38" s="75">
        <v>17</v>
      </c>
      <c r="M38">
        <v>0</v>
      </c>
      <c r="N38" s="98">
        <f t="shared" si="23"/>
        <v>100</v>
      </c>
      <c r="O38" s="38">
        <v>873.13816127375446</v>
      </c>
      <c r="P38" s="38">
        <v>948.13162297824874</v>
      </c>
      <c r="Q38" s="38">
        <v>0</v>
      </c>
      <c r="R38" s="75">
        <f t="shared" si="24"/>
        <v>17</v>
      </c>
      <c r="S38" s="75">
        <v>17</v>
      </c>
      <c r="T38" s="75">
        <v>0</v>
      </c>
      <c r="U38" s="38">
        <f t="shared" si="25"/>
        <v>874.03598971722363</v>
      </c>
      <c r="V38" s="38">
        <f t="shared" si="33"/>
        <v>936.1233480176212</v>
      </c>
      <c r="W38" s="38">
        <f t="shared" si="34"/>
        <v>0</v>
      </c>
      <c r="X38" s="75">
        <v>11</v>
      </c>
      <c r="Y38" s="75">
        <v>2</v>
      </c>
      <c r="Z38" s="75">
        <f t="shared" si="16"/>
        <v>13</v>
      </c>
      <c r="AA38" s="38">
        <f t="shared" si="35"/>
        <v>605.72687224669608</v>
      </c>
      <c r="AB38" s="38">
        <f t="shared" si="36"/>
        <v>110.13215859030836</v>
      </c>
      <c r="AC38" s="38">
        <f t="shared" si="37"/>
        <v>715.85903083700441</v>
      </c>
      <c r="AD38">
        <v>22</v>
      </c>
      <c r="AE38">
        <v>11</v>
      </c>
      <c r="AF38">
        <v>1</v>
      </c>
      <c r="AG38">
        <v>12</v>
      </c>
      <c r="AH38" s="38">
        <f t="shared" si="26"/>
        <v>586.97972251867668</v>
      </c>
      <c r="AI38" s="38">
        <f t="shared" si="27"/>
        <v>53.361792956243328</v>
      </c>
      <c r="AJ38" s="38">
        <f t="shared" si="28"/>
        <v>640.3415154749199</v>
      </c>
      <c r="AM38" s="38">
        <v>1757</v>
      </c>
      <c r="AN38" s="38">
        <v>160</v>
      </c>
      <c r="AO38">
        <v>1793</v>
      </c>
      <c r="AP38">
        <v>154</v>
      </c>
      <c r="AQ38">
        <v>21</v>
      </c>
      <c r="AR38" s="38">
        <f t="shared" si="29"/>
        <v>1097.8043912175649</v>
      </c>
      <c r="AS38" s="38">
        <f t="shared" si="30"/>
        <v>1009.1302258529553</v>
      </c>
      <c r="AW38" s="35">
        <v>22</v>
      </c>
      <c r="AX38">
        <f t="shared" si="21"/>
        <v>0</v>
      </c>
      <c r="BK38" s="38">
        <v>1816</v>
      </c>
      <c r="BL38" s="38">
        <v>129</v>
      </c>
      <c r="BM38">
        <v>1874</v>
      </c>
      <c r="BN38">
        <v>130</v>
      </c>
      <c r="BO38" s="9">
        <v>1956</v>
      </c>
      <c r="BP38" s="9">
        <v>125</v>
      </c>
      <c r="BQ38" s="38">
        <f t="shared" si="31"/>
        <v>1173.9594450373534</v>
      </c>
      <c r="BR38" s="38">
        <f t="shared" si="32"/>
        <v>0</v>
      </c>
    </row>
    <row r="39" spans="1:76" s="2" customFormat="1" x14ac:dyDescent="0.2">
      <c r="A39"/>
      <c r="B39" t="s">
        <v>355</v>
      </c>
      <c r="C39" t="s">
        <v>48</v>
      </c>
      <c r="D39" t="s">
        <v>4</v>
      </c>
      <c r="E39">
        <f t="shared" si="9"/>
        <v>19</v>
      </c>
      <c r="F39">
        <v>19</v>
      </c>
      <c r="G39">
        <v>0</v>
      </c>
      <c r="H39" s="38">
        <f t="shared" si="10"/>
        <v>1148.0362537764352</v>
      </c>
      <c r="I39" s="38">
        <f t="shared" si="11"/>
        <v>1233.7662337662339</v>
      </c>
      <c r="J39" s="38">
        <f t="shared" si="12"/>
        <v>0</v>
      </c>
      <c r="K39" s="75">
        <f t="shared" si="13"/>
        <v>33</v>
      </c>
      <c r="L39" s="75">
        <v>33</v>
      </c>
      <c r="M39">
        <v>0</v>
      </c>
      <c r="N39" s="98">
        <f t="shared" si="23"/>
        <v>71.739130434782609</v>
      </c>
      <c r="O39" s="38">
        <v>1968.9737470167065</v>
      </c>
      <c r="P39" s="38">
        <v>2118.1001283697046</v>
      </c>
      <c r="Q39" s="38">
        <v>0</v>
      </c>
      <c r="R39" s="75">
        <f t="shared" si="24"/>
        <v>46</v>
      </c>
      <c r="S39" s="75">
        <v>46</v>
      </c>
      <c r="T39" s="75">
        <v>0</v>
      </c>
      <c r="U39" s="38">
        <f t="shared" si="25"/>
        <v>2655.889145496536</v>
      </c>
      <c r="V39" s="38">
        <f t="shared" si="33"/>
        <v>2855.3693358162632</v>
      </c>
      <c r="W39" s="38">
        <f t="shared" si="34"/>
        <v>0</v>
      </c>
      <c r="X39" s="75">
        <v>22</v>
      </c>
      <c r="Y39" s="75">
        <v>5</v>
      </c>
      <c r="Z39" s="75">
        <f t="shared" si="16"/>
        <v>27</v>
      </c>
      <c r="AA39" s="38">
        <f t="shared" si="35"/>
        <v>1365.6114214773434</v>
      </c>
      <c r="AB39" s="38">
        <f t="shared" si="36"/>
        <v>310.36623215394167</v>
      </c>
      <c r="AC39" s="38">
        <f t="shared" si="37"/>
        <v>1675.977653631285</v>
      </c>
      <c r="AD39">
        <v>36</v>
      </c>
      <c r="AE39">
        <v>23</v>
      </c>
      <c r="AF39">
        <v>2</v>
      </c>
      <c r="AG39">
        <v>25</v>
      </c>
      <c r="AH39" s="38">
        <f t="shared" si="26"/>
        <v>1403.2946918852958</v>
      </c>
      <c r="AI39" s="38">
        <f t="shared" si="27"/>
        <v>122.02562538133007</v>
      </c>
      <c r="AJ39" s="38">
        <f t="shared" si="28"/>
        <v>1525.320317266626</v>
      </c>
      <c r="AK39" s="38"/>
      <c r="AL39" s="38"/>
      <c r="AM39" s="38">
        <v>1540</v>
      </c>
      <c r="AN39" s="38">
        <v>115</v>
      </c>
      <c r="AO39">
        <v>1558</v>
      </c>
      <c r="AP39">
        <v>118</v>
      </c>
      <c r="AQ39">
        <v>28</v>
      </c>
      <c r="AR39" s="38">
        <f t="shared" si="29"/>
        <v>2050.113895216401</v>
      </c>
      <c r="AS39" s="38">
        <f t="shared" si="30"/>
        <v>1535.0877192982457</v>
      </c>
      <c r="AW39" s="35">
        <v>36</v>
      </c>
      <c r="AX39">
        <f t="shared" si="21"/>
        <v>0</v>
      </c>
      <c r="BK39" s="38">
        <v>1611</v>
      </c>
      <c r="BL39" s="38">
        <v>121</v>
      </c>
      <c r="BM39">
        <v>1639</v>
      </c>
      <c r="BN39">
        <v>117</v>
      </c>
      <c r="BO39" s="9">
        <v>1685</v>
      </c>
      <c r="BP39" s="9">
        <v>139</v>
      </c>
      <c r="BQ39" s="38">
        <f t="shared" si="31"/>
        <v>2196.4612568639413</v>
      </c>
      <c r="BR39" s="38">
        <f t="shared" si="32"/>
        <v>0</v>
      </c>
      <c r="BW39" s="37"/>
      <c r="BX39" s="37"/>
    </row>
    <row r="40" spans="1:76" ht="13.5" thickBot="1" x14ac:dyDescent="0.25">
      <c r="B40" t="s">
        <v>356</v>
      </c>
      <c r="C40" t="s">
        <v>49</v>
      </c>
      <c r="D40" t="s">
        <v>4</v>
      </c>
      <c r="E40">
        <f t="shared" si="9"/>
        <v>13</v>
      </c>
      <c r="F40">
        <v>13</v>
      </c>
      <c r="G40">
        <v>0</v>
      </c>
      <c r="H40" s="38">
        <f t="shared" si="10"/>
        <v>906.55509065550905</v>
      </c>
      <c r="I40" s="38">
        <f t="shared" si="11"/>
        <v>974.51274362818583</v>
      </c>
      <c r="J40" s="38">
        <f t="shared" si="12"/>
        <v>0</v>
      </c>
      <c r="K40" s="75">
        <f t="shared" si="13"/>
        <v>22</v>
      </c>
      <c r="L40" s="75">
        <v>22</v>
      </c>
      <c r="M40">
        <v>0</v>
      </c>
      <c r="N40" s="98">
        <f t="shared" si="23"/>
        <v>137.5</v>
      </c>
      <c r="O40" s="38">
        <v>1526.7175572519084</v>
      </c>
      <c r="P40" s="38">
        <v>1643.0171769977596</v>
      </c>
      <c r="Q40" s="38">
        <v>0</v>
      </c>
      <c r="R40" s="75">
        <f t="shared" si="24"/>
        <v>16</v>
      </c>
      <c r="S40" s="75">
        <v>16</v>
      </c>
      <c r="T40" s="75">
        <v>0</v>
      </c>
      <c r="U40" s="38">
        <f t="shared" si="25"/>
        <v>1081.8120351588911</v>
      </c>
      <c r="V40" s="38">
        <f t="shared" si="33"/>
        <v>1162.7906976744187</v>
      </c>
      <c r="W40" s="38">
        <f t="shared" si="34"/>
        <v>0</v>
      </c>
      <c r="X40" s="75">
        <v>11</v>
      </c>
      <c r="Y40" s="75">
        <v>2</v>
      </c>
      <c r="Z40" s="75">
        <f t="shared" si="16"/>
        <v>13</v>
      </c>
      <c r="AA40" s="38">
        <f t="shared" si="35"/>
        <v>799.41860465116281</v>
      </c>
      <c r="AB40" s="38">
        <f t="shared" si="36"/>
        <v>145.34883720930233</v>
      </c>
      <c r="AC40" s="38">
        <f t="shared" si="37"/>
        <v>944.76744186046517</v>
      </c>
      <c r="AD40">
        <v>6</v>
      </c>
      <c r="AE40">
        <v>3</v>
      </c>
      <c r="AF40">
        <v>0</v>
      </c>
      <c r="AG40">
        <v>3</v>
      </c>
      <c r="AH40" s="38">
        <f t="shared" si="26"/>
        <v>208.18875780707842</v>
      </c>
      <c r="AI40" s="38">
        <f t="shared" si="27"/>
        <v>0</v>
      </c>
      <c r="AJ40" s="38">
        <f t="shared" si="28"/>
        <v>208.18875780707842</v>
      </c>
      <c r="AM40" s="38">
        <v>1334</v>
      </c>
      <c r="AN40" s="38">
        <v>100</v>
      </c>
      <c r="AO40">
        <v>1339</v>
      </c>
      <c r="AP40">
        <v>102</v>
      </c>
      <c r="AQ40">
        <v>7</v>
      </c>
      <c r="AR40" s="38">
        <f t="shared" si="29"/>
        <v>390.11703511053315</v>
      </c>
      <c r="AS40" s="38">
        <f t="shared" si="30"/>
        <v>445.85987261146499</v>
      </c>
      <c r="AW40" s="35">
        <v>6</v>
      </c>
      <c r="AX40">
        <f t="shared" ref="AX40:AX61" si="38">AD40-AW40</f>
        <v>0</v>
      </c>
      <c r="BK40" s="38">
        <v>1376</v>
      </c>
      <c r="BL40" s="38">
        <v>103</v>
      </c>
      <c r="BM40">
        <v>1441</v>
      </c>
      <c r="BN40">
        <v>97</v>
      </c>
      <c r="BO40" s="9">
        <v>1450</v>
      </c>
      <c r="BP40" s="9">
        <v>120</v>
      </c>
      <c r="BQ40" s="38">
        <f t="shared" si="31"/>
        <v>416.37751561415683</v>
      </c>
      <c r="BR40" s="38">
        <f t="shared" si="32"/>
        <v>0</v>
      </c>
    </row>
    <row r="41" spans="1:76" s="1" customFormat="1" ht="13.5" thickBot="1" x14ac:dyDescent="0.25">
      <c r="A41" s="31" t="s">
        <v>50</v>
      </c>
      <c r="B41" s="31" t="s">
        <v>332</v>
      </c>
      <c r="C41" s="31" t="s">
        <v>50</v>
      </c>
      <c r="D41" s="31"/>
      <c r="E41" s="2">
        <f>SUM(E31:E40)</f>
        <v>594</v>
      </c>
      <c r="F41" s="2">
        <v>594</v>
      </c>
      <c r="G41" s="2">
        <v>0</v>
      </c>
      <c r="H41" s="37">
        <f t="shared" si="10"/>
        <v>1335.5517582516413</v>
      </c>
      <c r="I41" s="37">
        <f t="shared" si="11"/>
        <v>1494.038935560139</v>
      </c>
      <c r="J41" s="37">
        <f t="shared" si="12"/>
        <v>0</v>
      </c>
      <c r="K41" s="85">
        <f>SUM(K31:K40)</f>
        <v>1045</v>
      </c>
      <c r="L41" s="85">
        <v>1045</v>
      </c>
      <c r="M41" s="2">
        <v>0</v>
      </c>
      <c r="N41" s="99">
        <f t="shared" si="23"/>
        <v>182.69230769230768</v>
      </c>
      <c r="O41" s="37">
        <v>2329.5733202550268</v>
      </c>
      <c r="P41" s="37">
        <v>2605.595172792101</v>
      </c>
      <c r="Q41" s="37">
        <v>0</v>
      </c>
      <c r="R41" s="76">
        <f t="shared" si="24"/>
        <v>572</v>
      </c>
      <c r="S41" s="76">
        <v>572</v>
      </c>
      <c r="T41" s="76">
        <v>0</v>
      </c>
      <c r="U41" s="66">
        <f t="shared" si="25"/>
        <v>1262.6652833270789</v>
      </c>
      <c r="V41" s="66">
        <f t="shared" si="33"/>
        <v>1415.0009895111814</v>
      </c>
      <c r="W41" s="66">
        <f t="shared" si="34"/>
        <v>0</v>
      </c>
      <c r="X41" s="76">
        <v>308</v>
      </c>
      <c r="Y41" s="76">
        <v>68</v>
      </c>
      <c r="Z41" s="76">
        <f t="shared" si="16"/>
        <v>376</v>
      </c>
      <c r="AA41" s="66">
        <f t="shared" si="35"/>
        <v>761.92360973679001</v>
      </c>
      <c r="AB41" s="66">
        <f t="shared" si="36"/>
        <v>168.21690085097961</v>
      </c>
      <c r="AC41" s="66">
        <f t="shared" si="37"/>
        <v>930.14051058776965</v>
      </c>
      <c r="AD41" s="31">
        <f>SUM(AD31:AD40)</f>
        <v>440</v>
      </c>
      <c r="AE41" s="1">
        <v>214</v>
      </c>
      <c r="AF41" s="31">
        <v>49</v>
      </c>
      <c r="AG41" s="1">
        <v>263</v>
      </c>
      <c r="AH41" s="50">
        <f t="shared" si="26"/>
        <v>523.09948667807384</v>
      </c>
      <c r="AI41" s="50">
        <f t="shared" si="27"/>
        <v>119.77511610853092</v>
      </c>
      <c r="AJ41" s="50">
        <f t="shared" si="28"/>
        <v>642.87460278660478</v>
      </c>
      <c r="AK41" s="50"/>
      <c r="AL41" s="50"/>
      <c r="AM41" s="37">
        <v>39758</v>
      </c>
      <c r="AN41" s="37">
        <v>4718</v>
      </c>
      <c r="AO41" s="2">
        <v>40106</v>
      </c>
      <c r="AP41" s="2">
        <v>4752</v>
      </c>
      <c r="AQ41" s="31">
        <f>SUM(AQ31:AQ40)</f>
        <v>261</v>
      </c>
      <c r="AR41" s="50">
        <f t="shared" si="29"/>
        <v>960.46800986662595</v>
      </c>
      <c r="AS41" s="50">
        <f t="shared" si="30"/>
        <v>563.03391146777119</v>
      </c>
      <c r="AW41" s="34">
        <v>439</v>
      </c>
      <c r="AX41" s="1">
        <f t="shared" si="38"/>
        <v>1</v>
      </c>
      <c r="BK41" s="66">
        <v>40424</v>
      </c>
      <c r="BL41" s="66">
        <v>4877</v>
      </c>
      <c r="BM41" s="1">
        <v>40910</v>
      </c>
      <c r="BN41" s="1">
        <v>4901</v>
      </c>
      <c r="BO41" s="51">
        <v>41393</v>
      </c>
      <c r="BP41" s="51">
        <v>4963</v>
      </c>
      <c r="BQ41" s="50">
        <f t="shared" si="31"/>
        <v>1073.0872647274505</v>
      </c>
      <c r="BR41" s="50">
        <f t="shared" si="32"/>
        <v>20.403999183840032</v>
      </c>
      <c r="BU41" s="53">
        <v>7140</v>
      </c>
      <c r="BV41" s="53">
        <v>244</v>
      </c>
      <c r="BW41" s="50">
        <f>BU41*1000/BM41</f>
        <v>174.5294549010022</v>
      </c>
      <c r="BX41" s="50">
        <f>BV41*1000/BN41</f>
        <v>49.78575800856968</v>
      </c>
    </row>
    <row r="42" spans="1:76" x14ac:dyDescent="0.2">
      <c r="A42" t="s">
        <v>7</v>
      </c>
      <c r="B42" t="s">
        <v>357</v>
      </c>
      <c r="C42" t="s">
        <v>51</v>
      </c>
      <c r="D42" t="s">
        <v>4</v>
      </c>
      <c r="E42">
        <f t="shared" si="9"/>
        <v>36</v>
      </c>
      <c r="F42">
        <v>36</v>
      </c>
      <c r="G42">
        <v>0</v>
      </c>
      <c r="H42" s="38">
        <f t="shared" si="10"/>
        <v>832.56244218316374</v>
      </c>
      <c r="I42" s="38">
        <f t="shared" si="11"/>
        <v>937.98853569567484</v>
      </c>
      <c r="J42" s="38">
        <f t="shared" si="12"/>
        <v>0</v>
      </c>
      <c r="K42" s="75">
        <f t="shared" si="13"/>
        <v>65</v>
      </c>
      <c r="L42" s="75">
        <v>65</v>
      </c>
      <c r="M42">
        <v>0</v>
      </c>
      <c r="N42" s="98">
        <f t="shared" si="23"/>
        <v>61.904761904761905</v>
      </c>
      <c r="O42" s="38">
        <v>1506.7222994900324</v>
      </c>
      <c r="P42" s="38">
        <v>1698.0146290491118</v>
      </c>
      <c r="Q42" s="38">
        <v>0</v>
      </c>
      <c r="R42" s="75">
        <f t="shared" si="24"/>
        <v>105</v>
      </c>
      <c r="S42" s="75">
        <v>105</v>
      </c>
      <c r="T42" s="75">
        <v>0</v>
      </c>
      <c r="U42" s="38">
        <f t="shared" si="25"/>
        <v>2413.2383360147091</v>
      </c>
      <c r="V42" s="38">
        <f t="shared" si="33"/>
        <v>2714.5811789038262</v>
      </c>
      <c r="W42" s="38">
        <f t="shared" si="34"/>
        <v>0</v>
      </c>
      <c r="X42" s="75">
        <v>46</v>
      </c>
      <c r="Y42" s="75">
        <v>15</v>
      </c>
      <c r="Z42" s="75">
        <f t="shared" si="16"/>
        <v>61</v>
      </c>
      <c r="AA42" s="38">
        <f t="shared" si="35"/>
        <v>1189.245087900724</v>
      </c>
      <c r="AB42" s="38">
        <f t="shared" si="36"/>
        <v>387.79731127197516</v>
      </c>
      <c r="AC42" s="38">
        <f t="shared" si="37"/>
        <v>1577.0423991726991</v>
      </c>
      <c r="AD42">
        <v>80</v>
      </c>
      <c r="AE42">
        <v>32</v>
      </c>
      <c r="AF42">
        <v>11</v>
      </c>
      <c r="AG42">
        <v>43</v>
      </c>
      <c r="AH42" s="38">
        <f t="shared" si="26"/>
        <v>816.74323634507402</v>
      </c>
      <c r="AI42" s="38">
        <f t="shared" si="27"/>
        <v>280.75548749361917</v>
      </c>
      <c r="AJ42" s="38">
        <f t="shared" si="28"/>
        <v>1097.4987238386932</v>
      </c>
      <c r="AM42" s="38">
        <v>3838</v>
      </c>
      <c r="AN42" s="38">
        <v>486</v>
      </c>
      <c r="AO42">
        <v>3828</v>
      </c>
      <c r="AP42">
        <v>486</v>
      </c>
      <c r="AQ42">
        <v>72</v>
      </c>
      <c r="AR42" s="38">
        <f t="shared" si="29"/>
        <v>1819.0086402910413</v>
      </c>
      <c r="AS42" s="38">
        <f t="shared" si="30"/>
        <v>1628.9592760180994</v>
      </c>
      <c r="AW42" s="35">
        <v>80</v>
      </c>
      <c r="AX42">
        <f t="shared" si="38"/>
        <v>0</v>
      </c>
      <c r="BK42" s="38">
        <v>3868</v>
      </c>
      <c r="BL42" s="38">
        <v>483</v>
      </c>
      <c r="BM42">
        <v>3918</v>
      </c>
      <c r="BN42">
        <v>480</v>
      </c>
      <c r="BO42" s="9">
        <v>3950</v>
      </c>
      <c r="BP42" s="9">
        <v>470</v>
      </c>
      <c r="BQ42" s="38">
        <f t="shared" si="31"/>
        <v>2041.858090862685</v>
      </c>
      <c r="BR42" s="38">
        <f t="shared" si="32"/>
        <v>0</v>
      </c>
    </row>
    <row r="43" spans="1:76" x14ac:dyDescent="0.2">
      <c r="B43" t="s">
        <v>358</v>
      </c>
      <c r="C43" t="s">
        <v>52</v>
      </c>
      <c r="D43" t="s">
        <v>4</v>
      </c>
      <c r="E43">
        <f t="shared" si="9"/>
        <v>28</v>
      </c>
      <c r="F43">
        <v>28</v>
      </c>
      <c r="G43">
        <v>0</v>
      </c>
      <c r="H43" s="38">
        <f t="shared" si="10"/>
        <v>1546.9613259668508</v>
      </c>
      <c r="I43" s="38">
        <f t="shared" si="11"/>
        <v>1713.5862913096694</v>
      </c>
      <c r="J43" s="38">
        <f t="shared" si="12"/>
        <v>0</v>
      </c>
      <c r="K43" s="75">
        <f t="shared" si="13"/>
        <v>32</v>
      </c>
      <c r="L43" s="75">
        <v>32</v>
      </c>
      <c r="M43">
        <v>0</v>
      </c>
      <c r="N43" s="98">
        <f t="shared" si="23"/>
        <v>133.33333333333334</v>
      </c>
      <c r="O43" s="38">
        <v>1756.311745334797</v>
      </c>
      <c r="P43" s="38">
        <v>1955.9902200488998</v>
      </c>
      <c r="Q43" s="38">
        <v>0</v>
      </c>
      <c r="R43" s="75">
        <f t="shared" si="24"/>
        <v>24</v>
      </c>
      <c r="S43" s="75">
        <v>24</v>
      </c>
      <c r="T43" s="75">
        <v>0</v>
      </c>
      <c r="U43" s="38">
        <f t="shared" si="25"/>
        <v>1300.8130081300812</v>
      </c>
      <c r="V43" s="38">
        <f t="shared" si="33"/>
        <v>1457.1948998178507</v>
      </c>
      <c r="W43" s="38">
        <f t="shared" si="34"/>
        <v>0</v>
      </c>
      <c r="X43" s="75">
        <v>8</v>
      </c>
      <c r="Y43" s="75">
        <v>1</v>
      </c>
      <c r="Z43" s="75">
        <f t="shared" si="16"/>
        <v>9</v>
      </c>
      <c r="AA43" s="38">
        <f t="shared" si="35"/>
        <v>485.73163327261688</v>
      </c>
      <c r="AB43" s="38">
        <f t="shared" si="36"/>
        <v>60.716454159077109</v>
      </c>
      <c r="AC43" s="38">
        <f t="shared" si="37"/>
        <v>546.44808743169403</v>
      </c>
      <c r="AD43">
        <v>14</v>
      </c>
      <c r="AE43">
        <v>7</v>
      </c>
      <c r="AF43">
        <v>1</v>
      </c>
      <c r="AG43">
        <v>8</v>
      </c>
      <c r="AH43" s="38">
        <f t="shared" si="26"/>
        <v>408.87850467289718</v>
      </c>
      <c r="AI43" s="38">
        <f t="shared" si="27"/>
        <v>58.411214953271028</v>
      </c>
      <c r="AJ43" s="38">
        <f t="shared" si="28"/>
        <v>467.28971962616822</v>
      </c>
      <c r="AM43" s="38">
        <v>1634</v>
      </c>
      <c r="AN43" s="38">
        <v>176</v>
      </c>
      <c r="AO43">
        <v>1636</v>
      </c>
      <c r="AP43">
        <v>186</v>
      </c>
      <c r="AQ43">
        <v>31</v>
      </c>
      <c r="AR43" s="38">
        <f t="shared" si="29"/>
        <v>731.07049608355089</v>
      </c>
      <c r="AS43" s="38">
        <f t="shared" si="30"/>
        <v>1589.7435897435898</v>
      </c>
      <c r="AW43" s="35">
        <v>14</v>
      </c>
      <c r="AX43">
        <f t="shared" si="38"/>
        <v>0</v>
      </c>
      <c r="BK43" s="38">
        <v>1647</v>
      </c>
      <c r="BL43" s="38">
        <v>198</v>
      </c>
      <c r="BM43">
        <v>1712</v>
      </c>
      <c r="BN43">
        <v>203</v>
      </c>
      <c r="BO43" s="9">
        <v>1750</v>
      </c>
      <c r="BP43" s="9">
        <v>200</v>
      </c>
      <c r="BQ43" s="38">
        <f t="shared" si="31"/>
        <v>817.75700934579436</v>
      </c>
      <c r="BR43" s="38">
        <f t="shared" si="32"/>
        <v>0</v>
      </c>
    </row>
    <row r="44" spans="1:76" x14ac:dyDescent="0.2">
      <c r="B44" t="s">
        <v>359</v>
      </c>
      <c r="C44" t="s">
        <v>53</v>
      </c>
      <c r="D44" t="s">
        <v>4</v>
      </c>
      <c r="E44">
        <f t="shared" si="9"/>
        <v>11</v>
      </c>
      <c r="F44">
        <v>11</v>
      </c>
      <c r="G44">
        <v>0</v>
      </c>
      <c r="H44" s="38">
        <f t="shared" si="10"/>
        <v>992.77978339350182</v>
      </c>
      <c r="I44" s="38">
        <f t="shared" si="11"/>
        <v>1083.7438423645319</v>
      </c>
      <c r="J44" s="38">
        <f t="shared" si="12"/>
        <v>0</v>
      </c>
      <c r="K44" s="75">
        <f t="shared" si="13"/>
        <v>12</v>
      </c>
      <c r="L44" s="75">
        <v>12</v>
      </c>
      <c r="M44">
        <v>0</v>
      </c>
      <c r="N44" s="98">
        <f t="shared" si="23"/>
        <v>66.666666666666671</v>
      </c>
      <c r="O44" s="38">
        <v>1078.167115902965</v>
      </c>
      <c r="P44" s="38">
        <v>1174.1682974559687</v>
      </c>
      <c r="Q44" s="38">
        <v>0</v>
      </c>
      <c r="R44" s="75">
        <f t="shared" si="24"/>
        <v>18</v>
      </c>
      <c r="S44" s="75">
        <v>17</v>
      </c>
      <c r="T44" s="75">
        <v>1</v>
      </c>
      <c r="U44" s="38">
        <f t="shared" si="25"/>
        <v>1585.9030837004404</v>
      </c>
      <c r="V44" s="38">
        <f t="shared" si="33"/>
        <v>1628.352490421456</v>
      </c>
      <c r="W44" s="38">
        <f t="shared" si="34"/>
        <v>95.785440613026822</v>
      </c>
      <c r="X44" s="75">
        <v>8</v>
      </c>
      <c r="Y44" s="75">
        <v>3</v>
      </c>
      <c r="Z44" s="75">
        <f t="shared" si="16"/>
        <v>11</v>
      </c>
      <c r="AA44" s="38">
        <f t="shared" si="35"/>
        <v>766.28352490421457</v>
      </c>
      <c r="AB44" s="38">
        <f t="shared" si="36"/>
        <v>287.35632183908046</v>
      </c>
      <c r="AC44" s="38">
        <f t="shared" si="37"/>
        <v>1053.639846743295</v>
      </c>
      <c r="AD44">
        <v>9</v>
      </c>
      <c r="AE44">
        <v>5</v>
      </c>
      <c r="AF44">
        <v>3</v>
      </c>
      <c r="AG44">
        <v>8</v>
      </c>
      <c r="AH44" s="38">
        <f t="shared" si="26"/>
        <v>470.80979284369113</v>
      </c>
      <c r="AI44" s="38">
        <f t="shared" si="27"/>
        <v>282.4858757062147</v>
      </c>
      <c r="AJ44" s="38">
        <f t="shared" si="28"/>
        <v>753.29566854990583</v>
      </c>
      <c r="AM44" s="38">
        <v>1015</v>
      </c>
      <c r="AN44" s="38">
        <v>93</v>
      </c>
      <c r="AO44">
        <v>1022</v>
      </c>
      <c r="AP44">
        <v>91</v>
      </c>
      <c r="AQ44">
        <v>4</v>
      </c>
      <c r="AR44" s="38">
        <f t="shared" si="29"/>
        <v>778.54671280276818</v>
      </c>
      <c r="AS44" s="38">
        <f t="shared" si="30"/>
        <v>340.71550255536624</v>
      </c>
      <c r="AW44" s="35">
        <v>9</v>
      </c>
      <c r="AX44">
        <f t="shared" si="38"/>
        <v>0</v>
      </c>
      <c r="BK44" s="38">
        <v>1044</v>
      </c>
      <c r="BL44" s="38">
        <v>91</v>
      </c>
      <c r="BM44">
        <v>1062</v>
      </c>
      <c r="BN44">
        <v>94</v>
      </c>
      <c r="BO44" s="9">
        <v>1074</v>
      </c>
      <c r="BP44" s="9">
        <v>100</v>
      </c>
      <c r="BQ44" s="38">
        <f t="shared" si="31"/>
        <v>847.45762711864404</v>
      </c>
      <c r="BR44" s="38">
        <f t="shared" si="32"/>
        <v>0</v>
      </c>
    </row>
    <row r="45" spans="1:76" x14ac:dyDescent="0.2">
      <c r="B45" t="s">
        <v>360</v>
      </c>
      <c r="C45" t="s">
        <v>54</v>
      </c>
      <c r="D45" t="s">
        <v>4</v>
      </c>
      <c r="E45">
        <f t="shared" si="9"/>
        <v>37</v>
      </c>
      <c r="F45">
        <v>37</v>
      </c>
      <c r="G45">
        <v>0</v>
      </c>
      <c r="H45" s="38">
        <f t="shared" si="10"/>
        <v>1110.1110111011101</v>
      </c>
      <c r="I45" s="38">
        <f t="shared" si="11"/>
        <v>1252.5389302640488</v>
      </c>
      <c r="J45" s="38">
        <f t="shared" si="12"/>
        <v>0</v>
      </c>
      <c r="K45" s="75">
        <f t="shared" si="13"/>
        <v>43</v>
      </c>
      <c r="L45" s="75">
        <v>43</v>
      </c>
      <c r="M45">
        <v>0</v>
      </c>
      <c r="N45" s="98">
        <f>K45*100/R45</f>
        <v>165.38461538461539</v>
      </c>
      <c r="O45" s="38">
        <v>1297.134238310709</v>
      </c>
      <c r="P45" s="38">
        <v>1471.0913445090659</v>
      </c>
      <c r="Q45" s="38">
        <v>0</v>
      </c>
      <c r="R45" s="75">
        <f t="shared" si="24"/>
        <v>26</v>
      </c>
      <c r="S45" s="75">
        <v>26</v>
      </c>
      <c r="T45" s="75">
        <v>0</v>
      </c>
      <c r="U45" s="38">
        <f t="shared" si="25"/>
        <v>788.11761139739315</v>
      </c>
      <c r="V45" s="38">
        <f t="shared" si="33"/>
        <v>891.93825042881645</v>
      </c>
      <c r="W45" s="38">
        <f t="shared" si="34"/>
        <v>0</v>
      </c>
      <c r="X45" s="75">
        <v>11</v>
      </c>
      <c r="Y45" s="75">
        <v>6</v>
      </c>
      <c r="Z45" s="75">
        <f t="shared" si="16"/>
        <v>17</v>
      </c>
      <c r="AA45" s="38">
        <f t="shared" si="35"/>
        <v>377.35849056603774</v>
      </c>
      <c r="AB45" s="38">
        <f t="shared" si="36"/>
        <v>205.83190394511149</v>
      </c>
      <c r="AC45" s="38">
        <f t="shared" si="37"/>
        <v>583.19039451114918</v>
      </c>
      <c r="AD45">
        <v>40</v>
      </c>
      <c r="AE45">
        <v>13</v>
      </c>
      <c r="AF45">
        <v>6</v>
      </c>
      <c r="AG45">
        <v>19</v>
      </c>
      <c r="AH45" s="38">
        <f t="shared" si="26"/>
        <v>451.70257123002085</v>
      </c>
      <c r="AI45" s="38">
        <f t="shared" si="27"/>
        <v>208.47810979847117</v>
      </c>
      <c r="AJ45" s="38">
        <f t="shared" si="28"/>
        <v>660.18068102849202</v>
      </c>
      <c r="AM45" s="38">
        <v>2954</v>
      </c>
      <c r="AN45" s="38">
        <v>379</v>
      </c>
      <c r="AO45">
        <v>2923</v>
      </c>
      <c r="AP45">
        <v>392</v>
      </c>
      <c r="AQ45">
        <v>24</v>
      </c>
      <c r="AR45" s="38">
        <f t="shared" si="29"/>
        <v>1229.6341838303106</v>
      </c>
      <c r="AS45" s="38">
        <f t="shared" si="30"/>
        <v>737.7805102981863</v>
      </c>
      <c r="AW45" s="35">
        <v>40</v>
      </c>
      <c r="AX45">
        <f t="shared" si="38"/>
        <v>0</v>
      </c>
      <c r="BK45" s="38">
        <v>2915</v>
      </c>
      <c r="BL45" s="38">
        <v>384</v>
      </c>
      <c r="BM45">
        <v>2878</v>
      </c>
      <c r="BN45">
        <v>375</v>
      </c>
      <c r="BO45" s="9">
        <v>2903</v>
      </c>
      <c r="BP45" s="9">
        <v>350</v>
      </c>
      <c r="BQ45" s="38">
        <f t="shared" si="31"/>
        <v>1389.854065323141</v>
      </c>
      <c r="BR45" s="38">
        <f t="shared" si="32"/>
        <v>0</v>
      </c>
    </row>
    <row r="46" spans="1:76" x14ac:dyDescent="0.2">
      <c r="B46" t="s">
        <v>361</v>
      </c>
      <c r="C46" t="s">
        <v>55</v>
      </c>
      <c r="D46" t="s">
        <v>4</v>
      </c>
      <c r="E46">
        <f t="shared" si="9"/>
        <v>12</v>
      </c>
      <c r="F46">
        <v>12</v>
      </c>
      <c r="G46">
        <v>0</v>
      </c>
      <c r="H46" s="38">
        <f t="shared" si="10"/>
        <v>1076.2331838565024</v>
      </c>
      <c r="I46" s="38">
        <f t="shared" si="11"/>
        <v>1192.8429423459245</v>
      </c>
      <c r="J46" s="38">
        <f t="shared" si="12"/>
        <v>0</v>
      </c>
      <c r="K46" s="75">
        <f t="shared" si="13"/>
        <v>26</v>
      </c>
      <c r="L46" s="75">
        <v>26</v>
      </c>
      <c r="M46">
        <v>0</v>
      </c>
      <c r="N46" s="98">
        <f>K46*100/R46</f>
        <v>86.666666666666671</v>
      </c>
      <c r="O46" s="38">
        <v>2344.454463480613</v>
      </c>
      <c r="P46" s="38">
        <v>2602.6026026026025</v>
      </c>
      <c r="Q46" s="38">
        <v>0</v>
      </c>
      <c r="R46" s="75">
        <f t="shared" si="24"/>
        <v>30</v>
      </c>
      <c r="S46" s="75">
        <v>30</v>
      </c>
      <c r="T46" s="75">
        <v>0</v>
      </c>
      <c r="U46" s="38">
        <f t="shared" si="25"/>
        <v>2714.9321266968327</v>
      </c>
      <c r="V46" s="38">
        <f t="shared" si="33"/>
        <v>3030.3030303030305</v>
      </c>
      <c r="W46" s="38">
        <f t="shared" si="34"/>
        <v>0</v>
      </c>
      <c r="X46" s="75">
        <v>14</v>
      </c>
      <c r="Y46" s="75">
        <v>4</v>
      </c>
      <c r="Z46" s="75">
        <f t="shared" si="16"/>
        <v>18</v>
      </c>
      <c r="AA46" s="38">
        <f t="shared" si="35"/>
        <v>1414.1414141414141</v>
      </c>
      <c r="AB46" s="38">
        <f t="shared" si="36"/>
        <v>404.04040404040404</v>
      </c>
      <c r="AC46" s="38">
        <f t="shared" si="37"/>
        <v>1818.1818181818182</v>
      </c>
      <c r="AD46">
        <v>15</v>
      </c>
      <c r="AE46">
        <v>5</v>
      </c>
      <c r="AF46">
        <v>1</v>
      </c>
      <c r="AG46">
        <v>6</v>
      </c>
      <c r="AH46" s="38">
        <f t="shared" si="26"/>
        <v>495.04950495049508</v>
      </c>
      <c r="AI46" s="38">
        <f t="shared" si="27"/>
        <v>99.009900990099013</v>
      </c>
      <c r="AJ46" s="38">
        <f t="shared" si="28"/>
        <v>594.05940594059405</v>
      </c>
      <c r="AM46" s="38">
        <v>1006</v>
      </c>
      <c r="AN46" s="38">
        <v>109</v>
      </c>
      <c r="AO46">
        <v>999</v>
      </c>
      <c r="AP46">
        <v>110</v>
      </c>
      <c r="AQ46">
        <v>13</v>
      </c>
      <c r="AR46" s="38">
        <f t="shared" si="29"/>
        <v>1342.8827215756492</v>
      </c>
      <c r="AS46" s="38">
        <f t="shared" si="30"/>
        <v>1190.4761904761904</v>
      </c>
      <c r="AW46" s="35">
        <v>15</v>
      </c>
      <c r="AX46">
        <f t="shared" si="38"/>
        <v>0</v>
      </c>
      <c r="BK46" s="38">
        <v>990</v>
      </c>
      <c r="BL46" s="38">
        <v>115</v>
      </c>
      <c r="BM46">
        <v>1010</v>
      </c>
      <c r="BN46">
        <v>107</v>
      </c>
      <c r="BO46" s="9">
        <v>1002</v>
      </c>
      <c r="BP46" s="9">
        <v>90</v>
      </c>
      <c r="BQ46" s="38">
        <f t="shared" si="31"/>
        <v>1485.1485148514851</v>
      </c>
      <c r="BR46" s="38">
        <f t="shared" si="32"/>
        <v>0</v>
      </c>
    </row>
    <row r="47" spans="1:76" x14ac:dyDescent="0.2">
      <c r="B47" t="s">
        <v>362</v>
      </c>
      <c r="C47" t="s">
        <v>56</v>
      </c>
      <c r="D47" t="s">
        <v>4</v>
      </c>
      <c r="E47">
        <f t="shared" si="9"/>
        <v>30</v>
      </c>
      <c r="F47">
        <v>30</v>
      </c>
      <c r="G47">
        <v>0</v>
      </c>
      <c r="H47" s="38">
        <f t="shared" si="10"/>
        <v>704.88721804511272</v>
      </c>
      <c r="I47" s="38">
        <f t="shared" si="11"/>
        <v>773.59463641052093</v>
      </c>
      <c r="J47" s="38">
        <f t="shared" si="12"/>
        <v>0</v>
      </c>
      <c r="K47" s="75">
        <f t="shared" si="13"/>
        <v>76</v>
      </c>
      <c r="L47" s="75">
        <v>76</v>
      </c>
      <c r="M47">
        <v>0</v>
      </c>
      <c r="N47" s="98">
        <f>K47*100/R47</f>
        <v>146.15384615384616</v>
      </c>
      <c r="O47" s="38">
        <v>1776.1159149333957</v>
      </c>
      <c r="P47" s="38">
        <v>1944.2312611921207</v>
      </c>
      <c r="Q47" s="38">
        <v>0</v>
      </c>
      <c r="R47" s="75">
        <f t="shared" si="24"/>
        <v>52</v>
      </c>
      <c r="S47" s="75">
        <v>52</v>
      </c>
      <c r="T47" s="75">
        <v>0</v>
      </c>
      <c r="U47" s="38">
        <f t="shared" si="25"/>
        <v>1198.70908252651</v>
      </c>
      <c r="V47" s="38">
        <f t="shared" si="33"/>
        <v>1309.4938302694536</v>
      </c>
      <c r="W47" s="38">
        <f t="shared" si="34"/>
        <v>0</v>
      </c>
      <c r="X47" s="75">
        <v>24</v>
      </c>
      <c r="Y47" s="75">
        <v>9</v>
      </c>
      <c r="Z47" s="75">
        <f t="shared" si="16"/>
        <v>33</v>
      </c>
      <c r="AA47" s="38">
        <f t="shared" si="35"/>
        <v>604.38176781667084</v>
      </c>
      <c r="AB47" s="38">
        <f t="shared" si="36"/>
        <v>226.64316293125157</v>
      </c>
      <c r="AC47" s="38">
        <f t="shared" si="37"/>
        <v>831.02493074792244</v>
      </c>
      <c r="AD47">
        <v>40</v>
      </c>
      <c r="AE47">
        <v>16</v>
      </c>
      <c r="AF47">
        <v>8</v>
      </c>
      <c r="AG47">
        <v>24</v>
      </c>
      <c r="AH47" s="38">
        <f t="shared" si="26"/>
        <v>395.55006180469718</v>
      </c>
      <c r="AI47" s="38">
        <f t="shared" si="27"/>
        <v>197.77503090234859</v>
      </c>
      <c r="AJ47" s="38">
        <f t="shared" si="28"/>
        <v>593.32509270704577</v>
      </c>
      <c r="AM47" s="38">
        <v>3878</v>
      </c>
      <c r="AN47" s="38">
        <v>378</v>
      </c>
      <c r="AO47">
        <v>3909</v>
      </c>
      <c r="AP47">
        <v>370</v>
      </c>
      <c r="AQ47">
        <v>16</v>
      </c>
      <c r="AR47" s="38">
        <f t="shared" si="29"/>
        <v>905.592030790129</v>
      </c>
      <c r="AS47" s="38">
        <f t="shared" si="30"/>
        <v>352.34529839242458</v>
      </c>
      <c r="AW47" s="35">
        <v>40</v>
      </c>
      <c r="AX47">
        <f t="shared" si="38"/>
        <v>0</v>
      </c>
      <c r="BK47" s="38">
        <v>3971</v>
      </c>
      <c r="BL47" s="38">
        <v>367</v>
      </c>
      <c r="BM47">
        <v>4045</v>
      </c>
      <c r="BN47">
        <v>372</v>
      </c>
      <c r="BO47" s="9">
        <v>4151</v>
      </c>
      <c r="BP47" s="9">
        <v>390</v>
      </c>
      <c r="BQ47" s="38">
        <f t="shared" si="31"/>
        <v>988.87515451174295</v>
      </c>
      <c r="BR47" s="38">
        <f t="shared" si="32"/>
        <v>0</v>
      </c>
    </row>
    <row r="48" spans="1:76" x14ac:dyDescent="0.2">
      <c r="B48" t="s">
        <v>363</v>
      </c>
      <c r="C48" t="s">
        <v>57</v>
      </c>
      <c r="D48" t="s">
        <v>4</v>
      </c>
      <c r="E48">
        <f t="shared" si="9"/>
        <v>14</v>
      </c>
      <c r="F48">
        <v>14</v>
      </c>
      <c r="G48">
        <v>0</v>
      </c>
      <c r="H48" s="38">
        <f t="shared" si="10"/>
        <v>1217.391304347826</v>
      </c>
      <c r="I48" s="38">
        <f t="shared" si="11"/>
        <v>1310.8614232209738</v>
      </c>
      <c r="J48" s="38">
        <f t="shared" si="12"/>
        <v>0</v>
      </c>
      <c r="K48" s="75">
        <f t="shared" si="13"/>
        <v>29</v>
      </c>
      <c r="L48" s="75">
        <v>29</v>
      </c>
      <c r="M48">
        <v>0</v>
      </c>
      <c r="N48" s="98">
        <f>K48*100/R48</f>
        <v>322.22222222222223</v>
      </c>
      <c r="O48" s="38">
        <v>2510.822510822511</v>
      </c>
      <c r="P48" s="38">
        <v>2702.7027027027025</v>
      </c>
      <c r="Q48" s="38">
        <v>0</v>
      </c>
      <c r="R48" s="75">
        <f t="shared" si="24"/>
        <v>9</v>
      </c>
      <c r="S48" s="75">
        <v>9</v>
      </c>
      <c r="T48" s="75">
        <v>0</v>
      </c>
      <c r="U48" s="38">
        <f t="shared" si="25"/>
        <v>764.00679117147706</v>
      </c>
      <c r="V48" s="38">
        <f t="shared" si="33"/>
        <v>821.91780821917803</v>
      </c>
      <c r="W48" s="38">
        <f t="shared" si="34"/>
        <v>0</v>
      </c>
      <c r="X48" s="75">
        <v>6</v>
      </c>
      <c r="Y48" s="75">
        <v>1</v>
      </c>
      <c r="Z48" s="75">
        <f t="shared" si="16"/>
        <v>7</v>
      </c>
      <c r="AA48" s="38">
        <f t="shared" si="35"/>
        <v>547.94520547945206</v>
      </c>
      <c r="AB48" s="38">
        <f t="shared" si="36"/>
        <v>91.324200913242009</v>
      </c>
      <c r="AC48" s="38">
        <f t="shared" si="37"/>
        <v>639.26940639269401</v>
      </c>
      <c r="AD48">
        <v>8</v>
      </c>
      <c r="AE48">
        <v>3</v>
      </c>
      <c r="AF48">
        <v>0</v>
      </c>
      <c r="AG48">
        <v>3</v>
      </c>
      <c r="AH48" s="38">
        <f t="shared" si="26"/>
        <v>273.47310847766636</v>
      </c>
      <c r="AI48" s="38">
        <f t="shared" si="27"/>
        <v>0</v>
      </c>
      <c r="AJ48" s="38">
        <f t="shared" si="28"/>
        <v>273.47310847766636</v>
      </c>
      <c r="AM48" s="38">
        <v>1068</v>
      </c>
      <c r="AN48" s="38">
        <v>82</v>
      </c>
      <c r="AO48">
        <v>1073</v>
      </c>
      <c r="AP48">
        <v>82</v>
      </c>
      <c r="AQ48">
        <v>3</v>
      </c>
      <c r="AR48" s="38">
        <f t="shared" si="29"/>
        <v>677.96610169491521</v>
      </c>
      <c r="AS48" s="38">
        <f t="shared" si="30"/>
        <v>248.96265560165975</v>
      </c>
      <c r="AW48" s="35">
        <v>8</v>
      </c>
      <c r="AX48">
        <f t="shared" si="38"/>
        <v>0</v>
      </c>
      <c r="BK48" s="38">
        <v>1095</v>
      </c>
      <c r="BL48" s="38">
        <v>83</v>
      </c>
      <c r="BM48">
        <v>1097</v>
      </c>
      <c r="BN48">
        <v>83</v>
      </c>
      <c r="BO48" s="9">
        <v>1153</v>
      </c>
      <c r="BP48" s="9">
        <v>52</v>
      </c>
      <c r="BQ48" s="38">
        <f t="shared" si="31"/>
        <v>729.26162260711033</v>
      </c>
      <c r="BR48" s="38">
        <f t="shared" si="32"/>
        <v>0</v>
      </c>
    </row>
    <row r="49" spans="1:76" x14ac:dyDescent="0.2">
      <c r="B49" t="s">
        <v>364</v>
      </c>
      <c r="C49" t="s">
        <v>58</v>
      </c>
      <c r="D49" t="s">
        <v>4</v>
      </c>
      <c r="E49">
        <f t="shared" si="9"/>
        <v>66</v>
      </c>
      <c r="F49">
        <v>66</v>
      </c>
      <c r="G49">
        <v>0</v>
      </c>
      <c r="H49" s="38">
        <f t="shared" si="10"/>
        <v>1037.4096196164728</v>
      </c>
      <c r="I49" s="38">
        <f t="shared" si="11"/>
        <v>1183.0077074744579</v>
      </c>
      <c r="J49" s="38">
        <f t="shared" si="12"/>
        <v>0</v>
      </c>
      <c r="K49" s="75">
        <f t="shared" si="13"/>
        <v>113</v>
      </c>
      <c r="L49" s="75">
        <v>113</v>
      </c>
      <c r="M49">
        <v>0</v>
      </c>
      <c r="N49" s="98">
        <f t="shared" ref="N49:N62" si="39">K49*100/R49</f>
        <v>168.65671641791045</v>
      </c>
      <c r="O49" s="38">
        <v>1789.1070297656745</v>
      </c>
      <c r="P49" s="38">
        <v>2034.5696795102629</v>
      </c>
      <c r="Q49" s="38">
        <v>0</v>
      </c>
      <c r="R49" s="75">
        <f t="shared" si="24"/>
        <v>67</v>
      </c>
      <c r="S49" s="75">
        <v>67</v>
      </c>
      <c r="T49" s="75">
        <v>0</v>
      </c>
      <c r="U49" s="38">
        <f t="shared" si="25"/>
        <v>1064.1677255400255</v>
      </c>
      <c r="V49" s="38">
        <f t="shared" si="33"/>
        <v>1210.2601156069363</v>
      </c>
      <c r="W49" s="38">
        <f t="shared" si="34"/>
        <v>0</v>
      </c>
      <c r="X49" s="75">
        <v>30</v>
      </c>
      <c r="Y49" s="75">
        <v>8</v>
      </c>
      <c r="Z49" s="75">
        <f t="shared" si="16"/>
        <v>38</v>
      </c>
      <c r="AA49" s="38">
        <f t="shared" si="35"/>
        <v>541.9075144508671</v>
      </c>
      <c r="AB49" s="38">
        <f t="shared" si="36"/>
        <v>144.50867052023122</v>
      </c>
      <c r="AC49" s="38">
        <f t="shared" si="37"/>
        <v>686.41618497109823</v>
      </c>
      <c r="AD49">
        <v>75</v>
      </c>
      <c r="AE49">
        <v>30</v>
      </c>
      <c r="AF49">
        <v>10</v>
      </c>
      <c r="AG49">
        <v>40</v>
      </c>
      <c r="AH49" s="38">
        <f t="shared" si="26"/>
        <v>545.55373704309875</v>
      </c>
      <c r="AI49" s="38">
        <f t="shared" si="27"/>
        <v>181.85124568103291</v>
      </c>
      <c r="AJ49" s="38">
        <f t="shared" si="28"/>
        <v>727.40498272413163</v>
      </c>
      <c r="AM49" s="38">
        <v>5579</v>
      </c>
      <c r="AN49" s="38">
        <v>783</v>
      </c>
      <c r="AO49">
        <v>5554</v>
      </c>
      <c r="AP49">
        <v>762</v>
      </c>
      <c r="AQ49">
        <v>63</v>
      </c>
      <c r="AR49" s="38">
        <f t="shared" si="29"/>
        <v>1205.2064920456371</v>
      </c>
      <c r="AS49" s="38">
        <f t="shared" si="30"/>
        <v>1014.329415553051</v>
      </c>
      <c r="AW49" s="35">
        <v>75</v>
      </c>
      <c r="AX49">
        <f t="shared" si="38"/>
        <v>0</v>
      </c>
      <c r="BK49" s="38">
        <v>5536</v>
      </c>
      <c r="BL49" s="38">
        <v>760</v>
      </c>
      <c r="BM49">
        <v>5499</v>
      </c>
      <c r="BN49">
        <v>724</v>
      </c>
      <c r="BO49" s="9">
        <v>5496</v>
      </c>
      <c r="BP49" s="9">
        <v>715</v>
      </c>
      <c r="BQ49" s="38">
        <f t="shared" si="31"/>
        <v>1363.8843426077469</v>
      </c>
      <c r="BR49" s="38">
        <f t="shared" si="32"/>
        <v>0</v>
      </c>
    </row>
    <row r="50" spans="1:76" x14ac:dyDescent="0.2">
      <c r="B50" t="s">
        <v>365</v>
      </c>
      <c r="C50" t="s">
        <v>59</v>
      </c>
      <c r="D50" t="s">
        <v>4</v>
      </c>
      <c r="E50">
        <f t="shared" si="9"/>
        <v>123</v>
      </c>
      <c r="F50">
        <v>122</v>
      </c>
      <c r="G50">
        <v>1</v>
      </c>
      <c r="H50" s="38">
        <f t="shared" si="10"/>
        <v>930.61965650298851</v>
      </c>
      <c r="I50" s="38">
        <f t="shared" si="11"/>
        <v>1061.0540963645851</v>
      </c>
      <c r="J50" s="38">
        <f t="shared" si="12"/>
        <v>58.173356602675973</v>
      </c>
      <c r="K50" s="75">
        <f t="shared" si="13"/>
        <v>166</v>
      </c>
      <c r="L50" s="75">
        <v>164</v>
      </c>
      <c r="M50">
        <v>2</v>
      </c>
      <c r="N50" s="98">
        <f t="shared" si="39"/>
        <v>307.40740740740739</v>
      </c>
      <c r="O50" s="38">
        <v>1258.0522925350513</v>
      </c>
      <c r="P50" s="38">
        <v>1427.7008792548097</v>
      </c>
      <c r="Q50" s="38">
        <v>117.096018735363</v>
      </c>
      <c r="R50" s="75">
        <f t="shared" si="24"/>
        <v>54</v>
      </c>
      <c r="S50" s="75">
        <v>52</v>
      </c>
      <c r="T50" s="75">
        <v>2</v>
      </c>
      <c r="U50" s="38">
        <f t="shared" si="25"/>
        <v>412.33964569334148</v>
      </c>
      <c r="V50" s="38">
        <f t="shared" si="33"/>
        <v>455.70063973359038</v>
      </c>
      <c r="W50" s="38">
        <f t="shared" si="34"/>
        <v>17.52694768206117</v>
      </c>
      <c r="X50" s="75">
        <v>31</v>
      </c>
      <c r="Y50" s="75">
        <v>8</v>
      </c>
      <c r="Z50" s="75">
        <f t="shared" si="16"/>
        <v>39</v>
      </c>
      <c r="AA50" s="38">
        <f t="shared" si="35"/>
        <v>271.66768907194813</v>
      </c>
      <c r="AB50" s="38">
        <f t="shared" si="36"/>
        <v>70.10779072824468</v>
      </c>
      <c r="AC50" s="38">
        <f t="shared" si="37"/>
        <v>341.77547980019278</v>
      </c>
      <c r="AD50">
        <v>69</v>
      </c>
      <c r="AE50">
        <v>30</v>
      </c>
      <c r="AF50">
        <v>6</v>
      </c>
      <c r="AG50">
        <v>36</v>
      </c>
      <c r="AH50" s="38">
        <f t="shared" si="26"/>
        <v>264.57359555516359</v>
      </c>
      <c r="AI50" s="38">
        <f t="shared" si="27"/>
        <v>52.914719111032717</v>
      </c>
      <c r="AJ50" s="38">
        <f t="shared" si="28"/>
        <v>317.48831466619629</v>
      </c>
      <c r="AM50" s="38">
        <v>11498</v>
      </c>
      <c r="AN50" s="38">
        <v>1719</v>
      </c>
      <c r="AO50">
        <v>11487</v>
      </c>
      <c r="AP50">
        <v>1708</v>
      </c>
      <c r="AQ50">
        <v>33</v>
      </c>
      <c r="AR50" s="38">
        <f t="shared" si="29"/>
        <v>528.20944652836261</v>
      </c>
      <c r="AS50" s="38">
        <f t="shared" si="30"/>
        <v>252.77671390271925</v>
      </c>
      <c r="AW50" s="35">
        <v>69</v>
      </c>
      <c r="AX50">
        <f t="shared" si="38"/>
        <v>0</v>
      </c>
      <c r="BK50" s="38">
        <v>11411</v>
      </c>
      <c r="BL50" s="38">
        <v>1685</v>
      </c>
      <c r="BM50">
        <v>11339</v>
      </c>
      <c r="BN50">
        <v>1724</v>
      </c>
      <c r="BO50" s="9">
        <v>11359</v>
      </c>
      <c r="BP50" s="9">
        <v>1696</v>
      </c>
      <c r="BQ50" s="38">
        <f t="shared" si="31"/>
        <v>608.51926977687629</v>
      </c>
      <c r="BR50" s="38">
        <f t="shared" si="32"/>
        <v>0</v>
      </c>
    </row>
    <row r="51" spans="1:76" x14ac:dyDescent="0.2">
      <c r="B51" t="s">
        <v>366</v>
      </c>
      <c r="C51" t="s">
        <v>60</v>
      </c>
      <c r="D51" t="s">
        <v>4</v>
      </c>
      <c r="E51">
        <f t="shared" si="9"/>
        <v>198</v>
      </c>
      <c r="F51">
        <v>198</v>
      </c>
      <c r="G51">
        <v>0</v>
      </c>
      <c r="H51" s="38">
        <f t="shared" si="10"/>
        <v>1212.5665993018556</v>
      </c>
      <c r="I51" s="38">
        <f t="shared" si="11"/>
        <v>1442.8331997376667</v>
      </c>
      <c r="J51" s="38">
        <f t="shared" si="12"/>
        <v>0</v>
      </c>
      <c r="K51" s="75">
        <f t="shared" si="13"/>
        <v>256</v>
      </c>
      <c r="L51" s="75">
        <v>256</v>
      </c>
      <c r="M51">
        <v>0</v>
      </c>
      <c r="N51" s="98">
        <f t="shared" si="39"/>
        <v>133.33333333333334</v>
      </c>
      <c r="O51" s="38">
        <v>1572.6747757709793</v>
      </c>
      <c r="P51" s="38">
        <v>1872.0292504570384</v>
      </c>
      <c r="Q51" s="38">
        <v>0</v>
      </c>
      <c r="R51" s="75">
        <f t="shared" si="24"/>
        <v>192</v>
      </c>
      <c r="S51" s="75">
        <v>191</v>
      </c>
      <c r="T51" s="75">
        <v>1</v>
      </c>
      <c r="U51" s="38">
        <f t="shared" si="25"/>
        <v>1186.8702478827965</v>
      </c>
      <c r="V51" s="38">
        <f t="shared" si="33"/>
        <v>1408.1391919787673</v>
      </c>
      <c r="W51" s="38">
        <f t="shared" si="34"/>
        <v>7.3724565025066351</v>
      </c>
      <c r="X51" s="75">
        <v>69</v>
      </c>
      <c r="Y51" s="75">
        <v>33</v>
      </c>
      <c r="Z51" s="75">
        <f t="shared" si="16"/>
        <v>102</v>
      </c>
      <c r="AA51" s="38">
        <f t="shared" si="35"/>
        <v>508.69949867295782</v>
      </c>
      <c r="AB51" s="38">
        <f t="shared" si="36"/>
        <v>243.29106458271897</v>
      </c>
      <c r="AC51" s="38">
        <f t="shared" si="37"/>
        <v>751.99056325567676</v>
      </c>
      <c r="AD51">
        <v>141</v>
      </c>
      <c r="AE51">
        <v>59</v>
      </c>
      <c r="AF51">
        <v>21</v>
      </c>
      <c r="AG51">
        <v>80</v>
      </c>
      <c r="AH51" s="38">
        <f t="shared" si="26"/>
        <v>436.10022913740852</v>
      </c>
      <c r="AI51" s="38">
        <f t="shared" si="27"/>
        <v>155.22211545568777</v>
      </c>
      <c r="AJ51" s="38">
        <f t="shared" si="28"/>
        <v>591.32234459309632</v>
      </c>
      <c r="AM51" s="38">
        <v>13723</v>
      </c>
      <c r="AN51" s="38">
        <v>2606</v>
      </c>
      <c r="AO51">
        <v>13675</v>
      </c>
      <c r="AP51">
        <v>2603</v>
      </c>
      <c r="AQ51">
        <v>73</v>
      </c>
      <c r="AR51" s="38">
        <f t="shared" si="29"/>
        <v>872.47076294783744</v>
      </c>
      <c r="AS51" s="38">
        <f t="shared" si="30"/>
        <v>451.84451596929932</v>
      </c>
      <c r="AW51" s="35">
        <v>140</v>
      </c>
      <c r="AX51">
        <f t="shared" si="38"/>
        <v>1</v>
      </c>
      <c r="BK51" s="38">
        <v>13564</v>
      </c>
      <c r="BL51" s="38">
        <v>2613</v>
      </c>
      <c r="BM51">
        <v>13529</v>
      </c>
      <c r="BN51">
        <v>2632</v>
      </c>
      <c r="BO51" s="9">
        <v>13525</v>
      </c>
      <c r="BP51" s="9">
        <v>2631</v>
      </c>
      <c r="BQ51" s="38">
        <f t="shared" si="31"/>
        <v>1034.8141030379186</v>
      </c>
      <c r="BR51" s="38">
        <f t="shared" si="32"/>
        <v>37.993920972644375</v>
      </c>
    </row>
    <row r="52" spans="1:76" x14ac:dyDescent="0.2">
      <c r="B52" t="s">
        <v>367</v>
      </c>
      <c r="C52" t="s">
        <v>61</v>
      </c>
      <c r="D52" t="s">
        <v>4</v>
      </c>
      <c r="E52">
        <f t="shared" si="9"/>
        <v>186</v>
      </c>
      <c r="F52">
        <v>186</v>
      </c>
      <c r="G52">
        <v>0</v>
      </c>
      <c r="H52" s="38">
        <f t="shared" si="10"/>
        <v>1143.7707539048088</v>
      </c>
      <c r="I52" s="38">
        <f t="shared" si="11"/>
        <v>1283.3781825708963</v>
      </c>
      <c r="J52" s="38">
        <f t="shared" si="12"/>
        <v>0</v>
      </c>
      <c r="K52" s="75">
        <f t="shared" si="13"/>
        <v>261</v>
      </c>
      <c r="L52" s="75">
        <v>258</v>
      </c>
      <c r="M52">
        <v>3</v>
      </c>
      <c r="N52" s="98">
        <f t="shared" si="39"/>
        <v>103.16205533596838</v>
      </c>
      <c r="O52" s="38">
        <v>1593.7957987298485</v>
      </c>
      <c r="P52" s="38">
        <v>1769.9115044247787</v>
      </c>
      <c r="Q52" s="38">
        <v>166.75931072818233</v>
      </c>
      <c r="R52" s="75">
        <f t="shared" si="24"/>
        <v>253</v>
      </c>
      <c r="S52" s="75">
        <v>252</v>
      </c>
      <c r="T52" s="75">
        <v>1</v>
      </c>
      <c r="U52" s="38">
        <f t="shared" si="25"/>
        <v>1550.4351023409731</v>
      </c>
      <c r="V52" s="38">
        <f t="shared" si="33"/>
        <v>1741.534208707671</v>
      </c>
      <c r="W52" s="38">
        <f t="shared" si="34"/>
        <v>6.9108500345542501</v>
      </c>
      <c r="X52" s="75">
        <v>93</v>
      </c>
      <c r="Y52" s="75">
        <v>43</v>
      </c>
      <c r="Z52" s="75">
        <f t="shared" si="16"/>
        <v>136</v>
      </c>
      <c r="AA52" s="38">
        <f t="shared" si="35"/>
        <v>642.7090532135453</v>
      </c>
      <c r="AB52" s="38">
        <f t="shared" si="36"/>
        <v>297.16655148583277</v>
      </c>
      <c r="AC52" s="38">
        <f t="shared" si="37"/>
        <v>939.87560469937807</v>
      </c>
      <c r="AD52">
        <v>217</v>
      </c>
      <c r="AE52">
        <v>80</v>
      </c>
      <c r="AF52">
        <v>36</v>
      </c>
      <c r="AG52">
        <v>116</v>
      </c>
      <c r="AH52" s="38">
        <f t="shared" si="26"/>
        <v>553.82485289027341</v>
      </c>
      <c r="AI52" s="38">
        <f t="shared" si="27"/>
        <v>249.22118380062307</v>
      </c>
      <c r="AJ52" s="38">
        <f t="shared" si="28"/>
        <v>803.04603669089647</v>
      </c>
      <c r="AM52" s="38">
        <v>14493</v>
      </c>
      <c r="AN52" s="38">
        <v>1769</v>
      </c>
      <c r="AO52">
        <v>14577</v>
      </c>
      <c r="AP52">
        <v>1799</v>
      </c>
      <c r="AQ52">
        <v>171</v>
      </c>
      <c r="AR52" s="38">
        <f t="shared" si="29"/>
        <v>1328.0293757649938</v>
      </c>
      <c r="AS52" s="38">
        <f t="shared" si="30"/>
        <v>1047.2166084879661</v>
      </c>
      <c r="AW52" s="35">
        <v>216</v>
      </c>
      <c r="AX52">
        <f t="shared" si="38"/>
        <v>1</v>
      </c>
      <c r="BK52" s="38">
        <v>14470</v>
      </c>
      <c r="BL52" s="38">
        <v>1848</v>
      </c>
      <c r="BM52">
        <v>14445</v>
      </c>
      <c r="BN52">
        <v>1895</v>
      </c>
      <c r="BO52" s="9">
        <v>14430</v>
      </c>
      <c r="BP52" s="9">
        <v>1899</v>
      </c>
      <c r="BQ52" s="38">
        <f t="shared" si="31"/>
        <v>1495.3271028037384</v>
      </c>
      <c r="BR52" s="38">
        <f t="shared" si="32"/>
        <v>52.770448548812666</v>
      </c>
    </row>
    <row r="53" spans="1:76" x14ac:dyDescent="0.2">
      <c r="B53" t="s">
        <v>368</v>
      </c>
      <c r="C53" t="s">
        <v>62</v>
      </c>
      <c r="D53" t="s">
        <v>4</v>
      </c>
      <c r="E53">
        <f t="shared" si="9"/>
        <v>102</v>
      </c>
      <c r="F53">
        <v>102</v>
      </c>
      <c r="G53">
        <v>0</v>
      </c>
      <c r="H53" s="38">
        <f t="shared" si="10"/>
        <v>1089.278086287911</v>
      </c>
      <c r="I53" s="38">
        <f t="shared" si="11"/>
        <v>1238.6156648451731</v>
      </c>
      <c r="J53" s="38">
        <f t="shared" si="12"/>
        <v>0</v>
      </c>
      <c r="K53" s="75">
        <f t="shared" si="13"/>
        <v>150</v>
      </c>
      <c r="L53" s="75">
        <v>147</v>
      </c>
      <c r="M53">
        <v>3</v>
      </c>
      <c r="N53" s="98">
        <f t="shared" si="39"/>
        <v>294.11764705882354</v>
      </c>
      <c r="O53" s="38">
        <v>1590.1621965440474</v>
      </c>
      <c r="P53" s="38">
        <v>1774.076755973932</v>
      </c>
      <c r="Q53" s="38">
        <v>261.55187445510029</v>
      </c>
      <c r="R53" s="75">
        <f t="shared" si="24"/>
        <v>51</v>
      </c>
      <c r="S53" s="75">
        <v>51</v>
      </c>
      <c r="T53" s="75">
        <v>0</v>
      </c>
      <c r="U53" s="38">
        <f t="shared" si="25"/>
        <v>539.56834532374103</v>
      </c>
      <c r="V53" s="38">
        <f t="shared" si="33"/>
        <v>613.94005055976891</v>
      </c>
      <c r="W53" s="38">
        <f t="shared" si="34"/>
        <v>0</v>
      </c>
      <c r="X53" s="75">
        <v>24</v>
      </c>
      <c r="Y53" s="75">
        <v>5</v>
      </c>
      <c r="Z53" s="75">
        <f t="shared" si="16"/>
        <v>29</v>
      </c>
      <c r="AA53" s="38">
        <f t="shared" si="35"/>
        <v>288.912964969303</v>
      </c>
      <c r="AB53" s="38">
        <f t="shared" si="36"/>
        <v>60.190201035271457</v>
      </c>
      <c r="AC53" s="38">
        <f t="shared" si="37"/>
        <v>349.10316600457446</v>
      </c>
      <c r="AD53">
        <v>45</v>
      </c>
      <c r="AE53">
        <v>17</v>
      </c>
      <c r="AF53">
        <v>7</v>
      </c>
      <c r="AG53">
        <v>24</v>
      </c>
      <c r="AH53" s="38">
        <f t="shared" si="26"/>
        <v>203.86137426549945</v>
      </c>
      <c r="AI53" s="38">
        <f t="shared" si="27"/>
        <v>83.942918815205658</v>
      </c>
      <c r="AJ53" s="38">
        <f t="shared" si="28"/>
        <v>287.80429308070512</v>
      </c>
      <c r="AM53" s="38">
        <v>8235</v>
      </c>
      <c r="AN53" s="38">
        <v>1129</v>
      </c>
      <c r="AO53">
        <v>8286</v>
      </c>
      <c r="AP53">
        <v>1147</v>
      </c>
      <c r="AQ53">
        <v>34</v>
      </c>
      <c r="AR53" s="38">
        <f t="shared" si="29"/>
        <v>474.93403693931401</v>
      </c>
      <c r="AS53" s="38">
        <f t="shared" si="30"/>
        <v>360.01694197373996</v>
      </c>
      <c r="AW53" s="35">
        <v>45</v>
      </c>
      <c r="AX53">
        <f t="shared" si="38"/>
        <v>0</v>
      </c>
      <c r="BK53" s="38">
        <v>8307</v>
      </c>
      <c r="BL53" s="38">
        <v>1145</v>
      </c>
      <c r="BM53">
        <v>8339</v>
      </c>
      <c r="BN53">
        <v>1136</v>
      </c>
      <c r="BO53" s="9">
        <v>8299</v>
      </c>
      <c r="BP53" s="9">
        <v>1145</v>
      </c>
      <c r="BQ53" s="38">
        <f t="shared" si="31"/>
        <v>539.63304952632211</v>
      </c>
      <c r="BR53" s="38">
        <f t="shared" si="32"/>
        <v>0</v>
      </c>
    </row>
    <row r="54" spans="1:76" s="2" customFormat="1" x14ac:dyDescent="0.2">
      <c r="A54"/>
      <c r="B54" t="s">
        <v>369</v>
      </c>
      <c r="C54" t="s">
        <v>63</v>
      </c>
      <c r="D54" t="s">
        <v>4</v>
      </c>
      <c r="E54">
        <f t="shared" si="9"/>
        <v>184</v>
      </c>
      <c r="F54">
        <v>184</v>
      </c>
      <c r="G54">
        <v>0</v>
      </c>
      <c r="H54" s="38">
        <f t="shared" si="10"/>
        <v>850.23797421560926</v>
      </c>
      <c r="I54" s="38">
        <f t="shared" si="11"/>
        <v>993.35960697511211</v>
      </c>
      <c r="J54" s="38">
        <f t="shared" si="12"/>
        <v>0</v>
      </c>
      <c r="K54" s="75">
        <f t="shared" si="13"/>
        <v>293</v>
      </c>
      <c r="L54" s="75">
        <v>291</v>
      </c>
      <c r="M54">
        <v>2</v>
      </c>
      <c r="N54" s="98">
        <f t="shared" si="39"/>
        <v>151.81347150259069</v>
      </c>
      <c r="O54" s="38">
        <v>1353.7238957678803</v>
      </c>
      <c r="P54" s="38">
        <v>1568.8177260229661</v>
      </c>
      <c r="Q54" s="38">
        <v>64.620355411954762</v>
      </c>
      <c r="R54" s="75">
        <f t="shared" si="24"/>
        <v>193</v>
      </c>
      <c r="S54" s="75">
        <v>193</v>
      </c>
      <c r="T54" s="75">
        <v>0</v>
      </c>
      <c r="U54" s="38">
        <f t="shared" si="25"/>
        <v>909.60505231407296</v>
      </c>
      <c r="V54" s="38">
        <f t="shared" si="33"/>
        <v>1057.9400317930165</v>
      </c>
      <c r="W54" s="38">
        <f t="shared" si="34"/>
        <v>0</v>
      </c>
      <c r="X54" s="75">
        <v>78</v>
      </c>
      <c r="Y54" s="75">
        <v>19</v>
      </c>
      <c r="Z54" s="75">
        <f t="shared" si="16"/>
        <v>97</v>
      </c>
      <c r="AA54" s="38">
        <f t="shared" si="35"/>
        <v>427.56125637230718</v>
      </c>
      <c r="AB54" s="38">
        <f t="shared" si="36"/>
        <v>104.14953680863893</v>
      </c>
      <c r="AC54" s="38">
        <f t="shared" si="37"/>
        <v>531.7107931809461</v>
      </c>
      <c r="AD54">
        <v>169</v>
      </c>
      <c r="AE54">
        <v>65</v>
      </c>
      <c r="AF54">
        <v>16</v>
      </c>
      <c r="AG54">
        <v>81</v>
      </c>
      <c r="AH54" s="38">
        <f t="shared" si="26"/>
        <v>361.13117395410859</v>
      </c>
      <c r="AI54" s="38">
        <f t="shared" si="27"/>
        <v>88.893827434857485</v>
      </c>
      <c r="AJ54" s="38">
        <f t="shared" si="28"/>
        <v>450.02500138896607</v>
      </c>
      <c r="AK54" s="38"/>
      <c r="AL54" s="38"/>
      <c r="AM54" s="38">
        <v>18523</v>
      </c>
      <c r="AN54" s="38">
        <v>3118</v>
      </c>
      <c r="AO54">
        <v>18549</v>
      </c>
      <c r="AP54">
        <v>3095</v>
      </c>
      <c r="AQ54">
        <v>127</v>
      </c>
      <c r="AR54" s="38">
        <f t="shared" si="29"/>
        <v>807.26056842608068</v>
      </c>
      <c r="AS54" s="38">
        <f t="shared" si="30"/>
        <v>612.10719105455951</v>
      </c>
      <c r="AW54" s="35">
        <v>168</v>
      </c>
      <c r="AX54">
        <f t="shared" si="38"/>
        <v>1</v>
      </c>
      <c r="BK54" s="38">
        <v>18243</v>
      </c>
      <c r="BL54" s="38">
        <v>2975</v>
      </c>
      <c r="BM54">
        <v>17999</v>
      </c>
      <c r="BN54">
        <v>2936</v>
      </c>
      <c r="BO54" s="9">
        <v>17831</v>
      </c>
      <c r="BP54" s="9">
        <v>2917</v>
      </c>
      <c r="BQ54" s="38">
        <f t="shared" si="31"/>
        <v>933.38518806600371</v>
      </c>
      <c r="BR54" s="38">
        <f t="shared" si="32"/>
        <v>34.059945504087196</v>
      </c>
      <c r="BW54" s="37"/>
      <c r="BX54" s="37"/>
    </row>
    <row r="55" spans="1:76" ht="13.5" thickBot="1" x14ac:dyDescent="0.25">
      <c r="B55" t="s">
        <v>370</v>
      </c>
      <c r="C55" t="s">
        <v>64</v>
      </c>
      <c r="D55" t="s">
        <v>4</v>
      </c>
      <c r="E55">
        <f t="shared" si="9"/>
        <v>120</v>
      </c>
      <c r="F55">
        <v>120</v>
      </c>
      <c r="G55">
        <v>0</v>
      </c>
      <c r="H55" s="38">
        <f t="shared" si="10"/>
        <v>1681.3787305590583</v>
      </c>
      <c r="I55" s="38">
        <f t="shared" si="11"/>
        <v>1884.1262364578427</v>
      </c>
      <c r="J55" s="38">
        <f t="shared" si="12"/>
        <v>0</v>
      </c>
      <c r="K55" s="75">
        <f t="shared" si="13"/>
        <v>221</v>
      </c>
      <c r="L55" s="75">
        <v>221</v>
      </c>
      <c r="M55">
        <v>0</v>
      </c>
      <c r="N55" s="98">
        <f t="shared" si="39"/>
        <v>101.37614678899082</v>
      </c>
      <c r="O55" s="38">
        <v>3106.9872065232671</v>
      </c>
      <c r="P55" s="38">
        <v>3474.8427672955977</v>
      </c>
      <c r="Q55" s="38">
        <v>0</v>
      </c>
      <c r="R55" s="75">
        <f t="shared" si="24"/>
        <v>218</v>
      </c>
      <c r="S55" s="75">
        <v>218</v>
      </c>
      <c r="T55" s="75">
        <v>0</v>
      </c>
      <c r="U55" s="38">
        <f t="shared" si="25"/>
        <v>3064.8109096021371</v>
      </c>
      <c r="V55" s="38">
        <f t="shared" si="33"/>
        <v>3412.1145719204883</v>
      </c>
      <c r="W55" s="38">
        <f t="shared" si="34"/>
        <v>0</v>
      </c>
      <c r="X55" s="75">
        <v>87</v>
      </c>
      <c r="Y55" s="75">
        <v>25</v>
      </c>
      <c r="Z55" s="75">
        <f t="shared" si="16"/>
        <v>112</v>
      </c>
      <c r="AA55" s="38">
        <f t="shared" si="35"/>
        <v>1361.7154484269838</v>
      </c>
      <c r="AB55" s="38">
        <f t="shared" si="36"/>
        <v>391.29754265143214</v>
      </c>
      <c r="AC55" s="38">
        <f t="shared" si="37"/>
        <v>1753.012991078416</v>
      </c>
      <c r="AD55">
        <v>165</v>
      </c>
      <c r="AE55">
        <v>61</v>
      </c>
      <c r="AF55">
        <v>27</v>
      </c>
      <c r="AG55">
        <v>88</v>
      </c>
      <c r="AH55" s="38">
        <f t="shared" si="26"/>
        <v>957.9145728643216</v>
      </c>
      <c r="AI55" s="38">
        <f t="shared" si="27"/>
        <v>423.99497487437185</v>
      </c>
      <c r="AJ55" s="38">
        <f t="shared" si="28"/>
        <v>1381.9095477386934</v>
      </c>
      <c r="AM55" s="38">
        <v>6369</v>
      </c>
      <c r="AN55" s="38">
        <v>768</v>
      </c>
      <c r="AO55">
        <v>6360</v>
      </c>
      <c r="AP55">
        <v>753</v>
      </c>
      <c r="AQ55">
        <v>104</v>
      </c>
      <c r="AR55" s="38">
        <f t="shared" si="29"/>
        <v>2326.2371352037221</v>
      </c>
      <c r="AS55" s="38">
        <f t="shared" si="30"/>
        <v>1453.3258803801007</v>
      </c>
      <c r="AW55" s="35">
        <v>164</v>
      </c>
      <c r="AX55">
        <f t="shared" si="38"/>
        <v>1</v>
      </c>
      <c r="BK55" s="38">
        <v>6389</v>
      </c>
      <c r="BL55" s="38">
        <v>724</v>
      </c>
      <c r="BM55">
        <v>6368</v>
      </c>
      <c r="BN55">
        <v>725</v>
      </c>
      <c r="BO55" s="9">
        <v>6410</v>
      </c>
      <c r="BP55" s="9">
        <v>746</v>
      </c>
      <c r="BQ55" s="38">
        <f t="shared" si="31"/>
        <v>2575.3768844221104</v>
      </c>
      <c r="BR55" s="38">
        <f t="shared" si="32"/>
        <v>137.93103448275863</v>
      </c>
    </row>
    <row r="56" spans="1:76" s="1" customFormat="1" ht="13.5" thickBot="1" x14ac:dyDescent="0.25">
      <c r="A56" s="31" t="s">
        <v>65</v>
      </c>
      <c r="B56" s="31" t="s">
        <v>332</v>
      </c>
      <c r="C56" s="31" t="s">
        <v>65</v>
      </c>
      <c r="D56" s="31"/>
      <c r="E56" s="2">
        <f>SUM(E42:E55)</f>
        <v>1147</v>
      </c>
      <c r="F56" s="2">
        <v>1146</v>
      </c>
      <c r="G56" s="2">
        <v>1</v>
      </c>
      <c r="H56" s="37">
        <f t="shared" si="10"/>
        <v>1067.8906599136005</v>
      </c>
      <c r="I56" s="37">
        <f t="shared" si="11"/>
        <v>1221.5790988455758</v>
      </c>
      <c r="J56" s="37">
        <f t="shared" si="12"/>
        <v>7.3556454578889303</v>
      </c>
      <c r="K56" s="85">
        <f>SUM(K42:K55)</f>
        <v>1743</v>
      </c>
      <c r="L56" s="85">
        <v>1733</v>
      </c>
      <c r="M56" s="2">
        <v>10</v>
      </c>
      <c r="N56" s="99">
        <f t="shared" si="39"/>
        <v>134.90712074303406</v>
      </c>
      <c r="O56" s="37">
        <v>1621.9686959111127</v>
      </c>
      <c r="P56" s="37">
        <v>1846.0129103730374</v>
      </c>
      <c r="Q56" s="37">
        <v>73.616018845700822</v>
      </c>
      <c r="R56" s="76">
        <f t="shared" si="24"/>
        <v>1292</v>
      </c>
      <c r="S56" s="76">
        <v>1287</v>
      </c>
      <c r="T56" s="76">
        <v>5</v>
      </c>
      <c r="U56" s="66">
        <f t="shared" si="25"/>
        <v>1208.3687956528652</v>
      </c>
      <c r="V56" s="66">
        <f t="shared" si="33"/>
        <v>1377.207062600321</v>
      </c>
      <c r="W56" s="66">
        <f t="shared" si="34"/>
        <v>5.3504547886570357</v>
      </c>
      <c r="X56" s="76">
        <v>529</v>
      </c>
      <c r="Y56" s="76">
        <v>180</v>
      </c>
      <c r="Z56" s="76">
        <f t="shared" si="16"/>
        <v>709</v>
      </c>
      <c r="AA56" s="66">
        <f t="shared" si="35"/>
        <v>566.07811663991436</v>
      </c>
      <c r="AB56" s="66">
        <f t="shared" si="36"/>
        <v>192.6163723916533</v>
      </c>
      <c r="AC56" s="66">
        <f t="shared" si="37"/>
        <v>758.69448903156763</v>
      </c>
      <c r="AD56" s="31">
        <f>SUM(AD42:AD55)</f>
        <v>1087</v>
      </c>
      <c r="AE56" s="1">
        <v>423</v>
      </c>
      <c r="AF56" s="31">
        <v>153</v>
      </c>
      <c r="AG56" s="1">
        <v>576</v>
      </c>
      <c r="AH56" s="50">
        <f t="shared" si="26"/>
        <v>453.66795366795367</v>
      </c>
      <c r="AI56" s="50">
        <f t="shared" si="27"/>
        <v>164.09266409266408</v>
      </c>
      <c r="AJ56" s="50">
        <f t="shared" si="28"/>
        <v>617.76061776061772</v>
      </c>
      <c r="AK56" s="50"/>
      <c r="AL56" s="50"/>
      <c r="AM56" s="37">
        <v>93813</v>
      </c>
      <c r="AN56" s="37">
        <v>13595</v>
      </c>
      <c r="AO56" s="2">
        <v>93878</v>
      </c>
      <c r="AP56" s="2">
        <v>13584</v>
      </c>
      <c r="AQ56" s="31">
        <f>SUM(AQ42:AQ55)</f>
        <v>768</v>
      </c>
      <c r="AR56" s="50">
        <f t="shared" si="29"/>
        <v>1018.4959616213481</v>
      </c>
      <c r="AS56" s="50">
        <f t="shared" si="30"/>
        <v>719.54578672213165</v>
      </c>
      <c r="AW56" s="34">
        <v>1083</v>
      </c>
      <c r="AX56" s="1">
        <f t="shared" si="38"/>
        <v>4</v>
      </c>
      <c r="BK56" s="66">
        <v>93450</v>
      </c>
      <c r="BL56" s="66">
        <v>13471</v>
      </c>
      <c r="BM56" s="1">
        <v>93240</v>
      </c>
      <c r="BN56" s="1">
        <v>13486</v>
      </c>
      <c r="BO56" s="51">
        <v>93333</v>
      </c>
      <c r="BP56" s="51">
        <v>13401</v>
      </c>
      <c r="BQ56" s="50">
        <f t="shared" si="31"/>
        <v>1161.5186615186615</v>
      </c>
      <c r="BR56" s="50">
        <f t="shared" si="32"/>
        <v>29.660388551090019</v>
      </c>
      <c r="BU56" s="54">
        <v>18040</v>
      </c>
      <c r="BV56" s="53">
        <v>1171</v>
      </c>
      <c r="BW56" s="50">
        <f>BU56*1000/BM56</f>
        <v>193.47919347919347</v>
      </c>
      <c r="BX56" s="50">
        <f>BV56*1000/BN56</f>
        <v>86.83078748331603</v>
      </c>
    </row>
    <row r="57" spans="1:76" x14ac:dyDescent="0.2">
      <c r="A57" t="s">
        <v>8</v>
      </c>
      <c r="B57" t="s">
        <v>371</v>
      </c>
      <c r="C57" t="s">
        <v>66</v>
      </c>
      <c r="D57" t="s">
        <v>4</v>
      </c>
      <c r="E57">
        <f t="shared" si="9"/>
        <v>166</v>
      </c>
      <c r="F57">
        <v>166</v>
      </c>
      <c r="G57">
        <v>0</v>
      </c>
      <c r="H57" s="38">
        <f t="shared" si="10"/>
        <v>856.55314757481938</v>
      </c>
      <c r="I57" s="38">
        <f t="shared" si="11"/>
        <v>992.88234942281235</v>
      </c>
      <c r="J57" s="38">
        <f t="shared" si="12"/>
        <v>0</v>
      </c>
      <c r="K57" s="75">
        <f t="shared" si="13"/>
        <v>300</v>
      </c>
      <c r="L57" s="75">
        <v>298</v>
      </c>
      <c r="M57">
        <v>2</v>
      </c>
      <c r="N57" s="98">
        <f t="shared" si="39"/>
        <v>99.337748344370866</v>
      </c>
      <c r="O57" s="38">
        <v>1545.7543281121186</v>
      </c>
      <c r="P57" s="38">
        <v>1780.2736125216561</v>
      </c>
      <c r="Q57" s="38">
        <v>74.934432371674788</v>
      </c>
      <c r="R57" s="75">
        <f t="shared" si="24"/>
        <v>302</v>
      </c>
      <c r="S57" s="75">
        <v>296</v>
      </c>
      <c r="T57" s="75">
        <v>6</v>
      </c>
      <c r="U57" s="38">
        <f t="shared" si="25"/>
        <v>1563.2279103473265</v>
      </c>
      <c r="V57" s="38">
        <f t="shared" si="33"/>
        <v>1784.9605017186275</v>
      </c>
      <c r="W57" s="38">
        <f t="shared" si="34"/>
        <v>36.181631791593801</v>
      </c>
      <c r="X57" s="75">
        <v>98</v>
      </c>
      <c r="Y57" s="75">
        <v>35</v>
      </c>
      <c r="Z57" s="75">
        <f t="shared" si="16"/>
        <v>133</v>
      </c>
      <c r="AA57" s="38">
        <f t="shared" si="35"/>
        <v>590.96665259603208</v>
      </c>
      <c r="AB57" s="38">
        <f t="shared" si="36"/>
        <v>211.05951878429718</v>
      </c>
      <c r="AC57" s="38">
        <f t="shared" si="37"/>
        <v>802.02617138032929</v>
      </c>
      <c r="AD57">
        <v>212</v>
      </c>
      <c r="AE57">
        <v>75</v>
      </c>
      <c r="AF57">
        <v>21</v>
      </c>
      <c r="AG57">
        <v>96</v>
      </c>
      <c r="AH57" s="38">
        <f t="shared" si="26"/>
        <v>453.03533675626699</v>
      </c>
      <c r="AI57" s="38">
        <f t="shared" si="27"/>
        <v>126.84989429175475</v>
      </c>
      <c r="AJ57" s="38">
        <f t="shared" si="28"/>
        <v>579.88523104802175</v>
      </c>
      <c r="AM57" s="38">
        <v>16719</v>
      </c>
      <c r="AN57" s="38">
        <v>2661</v>
      </c>
      <c r="AO57">
        <v>16739</v>
      </c>
      <c r="AP57">
        <v>2669</v>
      </c>
      <c r="AQ57">
        <v>175</v>
      </c>
      <c r="AR57" s="38">
        <f t="shared" si="29"/>
        <v>1097.9336060904241</v>
      </c>
      <c r="AS57" s="38">
        <f t="shared" si="30"/>
        <v>906.21925327533529</v>
      </c>
      <c r="AW57" s="35">
        <v>212</v>
      </c>
      <c r="AX57">
        <f t="shared" si="38"/>
        <v>0</v>
      </c>
      <c r="BK57" s="38">
        <v>16583</v>
      </c>
      <c r="BL57" s="38">
        <v>2736</v>
      </c>
      <c r="BM57">
        <v>16555</v>
      </c>
      <c r="BN57">
        <v>2754</v>
      </c>
      <c r="BO57" s="9">
        <v>16546</v>
      </c>
      <c r="BP57" s="9">
        <v>2765</v>
      </c>
      <c r="BQ57" s="38">
        <f t="shared" si="31"/>
        <v>1280.5798852310479</v>
      </c>
      <c r="BR57" s="38">
        <f t="shared" si="32"/>
        <v>0</v>
      </c>
    </row>
    <row r="58" spans="1:76" x14ac:dyDescent="0.2">
      <c r="B58" t="s">
        <v>372</v>
      </c>
      <c r="C58" t="s">
        <v>67</v>
      </c>
      <c r="D58" t="s">
        <v>4</v>
      </c>
      <c r="E58">
        <f t="shared" si="9"/>
        <v>8</v>
      </c>
      <c r="F58">
        <v>8</v>
      </c>
      <c r="G58">
        <v>0</v>
      </c>
      <c r="H58" s="38">
        <f t="shared" si="10"/>
        <v>538.7205387205388</v>
      </c>
      <c r="I58" s="38">
        <f t="shared" si="11"/>
        <v>586.51026392961876</v>
      </c>
      <c r="J58" s="38">
        <f t="shared" si="12"/>
        <v>0</v>
      </c>
      <c r="K58" s="75">
        <f t="shared" si="13"/>
        <v>5</v>
      </c>
      <c r="L58" s="75">
        <v>5</v>
      </c>
      <c r="M58">
        <v>0</v>
      </c>
      <c r="N58" s="98">
        <f t="shared" si="39"/>
        <v>55.555555555555557</v>
      </c>
      <c r="O58" s="38">
        <v>333.55570380253505</v>
      </c>
      <c r="P58" s="38">
        <v>362.58158085569255</v>
      </c>
      <c r="Q58" s="38">
        <v>0</v>
      </c>
      <c r="R58" s="75">
        <f t="shared" si="24"/>
        <v>9</v>
      </c>
      <c r="S58" s="75">
        <v>9</v>
      </c>
      <c r="T58" s="75">
        <v>0</v>
      </c>
      <c r="U58" s="38">
        <f t="shared" si="25"/>
        <v>600.80106809078768</v>
      </c>
      <c r="V58" s="38">
        <f t="shared" si="33"/>
        <v>649.81949458483757</v>
      </c>
      <c r="W58" s="38">
        <f t="shared" si="34"/>
        <v>0</v>
      </c>
      <c r="X58" s="75">
        <v>1</v>
      </c>
      <c r="Y58" s="75">
        <v>0</v>
      </c>
      <c r="Z58" s="75">
        <f t="shared" si="16"/>
        <v>1</v>
      </c>
      <c r="AA58" s="38">
        <f t="shared" si="35"/>
        <v>72.202166064981952</v>
      </c>
      <c r="AB58" s="38">
        <f t="shared" si="36"/>
        <v>0</v>
      </c>
      <c r="AC58" s="38">
        <f t="shared" si="37"/>
        <v>72.202166064981952</v>
      </c>
      <c r="AD58">
        <v>7</v>
      </c>
      <c r="AE58">
        <v>2</v>
      </c>
      <c r="AF58">
        <v>0</v>
      </c>
      <c r="AG58">
        <v>2</v>
      </c>
      <c r="AH58" s="38">
        <f t="shared" si="26"/>
        <v>141.84397163120568</v>
      </c>
      <c r="AI58" s="38">
        <f t="shared" si="27"/>
        <v>0</v>
      </c>
      <c r="AJ58" s="38">
        <f t="shared" si="28"/>
        <v>141.84397163120568</v>
      </c>
      <c r="AM58" s="38">
        <v>1364</v>
      </c>
      <c r="AN58" s="38">
        <v>121</v>
      </c>
      <c r="AO58">
        <v>1379</v>
      </c>
      <c r="AP58">
        <v>120</v>
      </c>
      <c r="AQ58">
        <v>3</v>
      </c>
      <c r="AR58" s="38">
        <f t="shared" si="29"/>
        <v>461.74142480211083</v>
      </c>
      <c r="AS58" s="38">
        <f t="shared" si="30"/>
        <v>191.69329073482427</v>
      </c>
      <c r="AW58" s="35">
        <v>7</v>
      </c>
      <c r="AX58">
        <f t="shared" si="38"/>
        <v>0</v>
      </c>
      <c r="BK58" s="38">
        <v>1385</v>
      </c>
      <c r="BL58" s="38">
        <v>113</v>
      </c>
      <c r="BM58">
        <v>1410</v>
      </c>
      <c r="BN58">
        <v>106</v>
      </c>
      <c r="BO58" s="9">
        <v>1466</v>
      </c>
      <c r="BP58" s="9">
        <v>99</v>
      </c>
      <c r="BQ58" s="38">
        <f t="shared" si="31"/>
        <v>496.45390070921985</v>
      </c>
      <c r="BR58" s="38">
        <f t="shared" si="32"/>
        <v>0</v>
      </c>
    </row>
    <row r="59" spans="1:76" x14ac:dyDescent="0.2">
      <c r="B59" t="s">
        <v>373</v>
      </c>
      <c r="C59" t="s">
        <v>68</v>
      </c>
      <c r="D59" t="s">
        <v>4</v>
      </c>
      <c r="E59">
        <f t="shared" si="9"/>
        <v>20</v>
      </c>
      <c r="F59">
        <v>20</v>
      </c>
      <c r="G59">
        <v>0</v>
      </c>
      <c r="H59" s="38">
        <f t="shared" si="10"/>
        <v>685.16615279205212</v>
      </c>
      <c r="I59" s="38">
        <f t="shared" si="11"/>
        <v>752.44544770504137</v>
      </c>
      <c r="J59" s="38">
        <f t="shared" si="12"/>
        <v>0</v>
      </c>
      <c r="K59" s="75">
        <f t="shared" si="13"/>
        <v>55</v>
      </c>
      <c r="L59" s="75">
        <v>55</v>
      </c>
      <c r="M59">
        <v>0</v>
      </c>
      <c r="N59" s="98">
        <f t="shared" si="39"/>
        <v>122.22222222222223</v>
      </c>
      <c r="O59" s="38">
        <v>1863.7749915282955</v>
      </c>
      <c r="P59" s="38">
        <v>2048.417132216015</v>
      </c>
      <c r="Q59" s="38">
        <v>0</v>
      </c>
      <c r="R59" s="75">
        <f t="shared" si="24"/>
        <v>45</v>
      </c>
      <c r="S59" s="75">
        <v>45</v>
      </c>
      <c r="T59" s="75">
        <v>0</v>
      </c>
      <c r="U59" s="38">
        <f t="shared" si="25"/>
        <v>1493.5280451377364</v>
      </c>
      <c r="V59" s="38">
        <f t="shared" si="33"/>
        <v>1644.7368421052631</v>
      </c>
      <c r="W59" s="38">
        <f t="shared" si="34"/>
        <v>0</v>
      </c>
      <c r="X59" s="75">
        <v>11</v>
      </c>
      <c r="Y59" s="75">
        <v>8</v>
      </c>
      <c r="Z59" s="75">
        <f t="shared" si="16"/>
        <v>19</v>
      </c>
      <c r="AA59" s="38">
        <f t="shared" si="35"/>
        <v>402.046783625731</v>
      </c>
      <c r="AB59" s="38">
        <f t="shared" si="36"/>
        <v>292.39766081871346</v>
      </c>
      <c r="AC59" s="38">
        <f t="shared" si="37"/>
        <v>694.44444444444446</v>
      </c>
      <c r="AD59">
        <v>18</v>
      </c>
      <c r="AE59">
        <v>6</v>
      </c>
      <c r="AF59">
        <v>3</v>
      </c>
      <c r="AG59">
        <v>9</v>
      </c>
      <c r="AH59" s="38">
        <f t="shared" si="26"/>
        <v>219.37842778793419</v>
      </c>
      <c r="AI59" s="38">
        <f t="shared" si="27"/>
        <v>109.68921389396709</v>
      </c>
      <c r="AJ59" s="38">
        <f t="shared" si="28"/>
        <v>329.06764168190131</v>
      </c>
      <c r="AM59" s="38">
        <v>2658</v>
      </c>
      <c r="AN59" s="38">
        <v>261</v>
      </c>
      <c r="AO59">
        <v>2685</v>
      </c>
      <c r="AP59">
        <v>266</v>
      </c>
      <c r="AQ59">
        <v>18</v>
      </c>
      <c r="AR59" s="38">
        <f t="shared" si="29"/>
        <v>597.8080371969445</v>
      </c>
      <c r="AS59" s="38">
        <f t="shared" si="30"/>
        <v>588.42759071592025</v>
      </c>
      <c r="AW59" s="35">
        <v>18</v>
      </c>
      <c r="AX59">
        <f t="shared" si="38"/>
        <v>0</v>
      </c>
      <c r="BK59" s="38">
        <v>2736</v>
      </c>
      <c r="BL59" s="38">
        <v>277</v>
      </c>
      <c r="BM59">
        <v>2735</v>
      </c>
      <c r="BN59">
        <v>276</v>
      </c>
      <c r="BO59" s="9">
        <v>2781</v>
      </c>
      <c r="BP59" s="9">
        <v>278</v>
      </c>
      <c r="BQ59" s="38">
        <f t="shared" si="31"/>
        <v>658.13528336380261</v>
      </c>
      <c r="BR59" s="38">
        <f t="shared" si="32"/>
        <v>0</v>
      </c>
    </row>
    <row r="60" spans="1:76" x14ac:dyDescent="0.2">
      <c r="B60" t="s">
        <v>374</v>
      </c>
      <c r="C60" t="s">
        <v>69</v>
      </c>
      <c r="D60" t="s">
        <v>4</v>
      </c>
      <c r="E60">
        <f t="shared" si="9"/>
        <v>9</v>
      </c>
      <c r="F60">
        <v>9</v>
      </c>
      <c r="G60">
        <v>0</v>
      </c>
      <c r="H60" s="38">
        <f t="shared" si="10"/>
        <v>567.82334384858041</v>
      </c>
      <c r="I60" s="38">
        <f t="shared" si="11"/>
        <v>605.65275908479134</v>
      </c>
      <c r="J60" s="38">
        <f t="shared" si="12"/>
        <v>0</v>
      </c>
      <c r="K60" s="75">
        <f t="shared" si="13"/>
        <v>30</v>
      </c>
      <c r="L60" s="75">
        <v>30</v>
      </c>
      <c r="M60">
        <v>0</v>
      </c>
      <c r="N60" s="98">
        <f t="shared" si="39"/>
        <v>136.36363636363637</v>
      </c>
      <c r="O60" s="38">
        <v>1870.3241895261845</v>
      </c>
      <c r="P60" s="38">
        <v>1981.5059445178335</v>
      </c>
      <c r="Q60" s="38">
        <v>0</v>
      </c>
      <c r="R60" s="75">
        <f t="shared" si="24"/>
        <v>22</v>
      </c>
      <c r="S60" s="75">
        <v>22</v>
      </c>
      <c r="T60" s="75">
        <v>0</v>
      </c>
      <c r="U60" s="38">
        <f t="shared" si="25"/>
        <v>1315.7894736842106</v>
      </c>
      <c r="V60" s="38">
        <f t="shared" si="33"/>
        <v>1391.5243516761543</v>
      </c>
      <c r="W60" s="38">
        <f t="shared" si="34"/>
        <v>0</v>
      </c>
      <c r="X60" s="75">
        <v>11</v>
      </c>
      <c r="Y60" s="75">
        <v>3</v>
      </c>
      <c r="Z60" s="75">
        <f t="shared" si="16"/>
        <v>14</v>
      </c>
      <c r="AA60" s="38">
        <f t="shared" si="35"/>
        <v>695.76217583807716</v>
      </c>
      <c r="AB60" s="38">
        <f t="shared" si="36"/>
        <v>189.75332068311195</v>
      </c>
      <c r="AC60" s="38">
        <f t="shared" si="37"/>
        <v>885.51549652118911</v>
      </c>
      <c r="AD60">
        <v>16</v>
      </c>
      <c r="AE60">
        <v>9</v>
      </c>
      <c r="AF60">
        <v>2</v>
      </c>
      <c r="AG60">
        <v>11</v>
      </c>
      <c r="AH60" s="38">
        <f t="shared" si="26"/>
        <v>549.45054945054949</v>
      </c>
      <c r="AI60" s="38">
        <f t="shared" si="27"/>
        <v>122.10012210012211</v>
      </c>
      <c r="AJ60" s="38">
        <f t="shared" si="28"/>
        <v>671.5506715506715</v>
      </c>
      <c r="AM60" s="38">
        <v>1486</v>
      </c>
      <c r="AN60" s="38">
        <v>99</v>
      </c>
      <c r="AO60">
        <v>1514</v>
      </c>
      <c r="AP60">
        <v>90</v>
      </c>
      <c r="AQ60">
        <v>18</v>
      </c>
      <c r="AR60" s="38">
        <f t="shared" si="29"/>
        <v>918.48450057405284</v>
      </c>
      <c r="AS60" s="38">
        <f t="shared" si="30"/>
        <v>1024.4735344336939</v>
      </c>
      <c r="AW60" s="35">
        <v>16</v>
      </c>
      <c r="AX60">
        <f t="shared" si="38"/>
        <v>0</v>
      </c>
      <c r="BK60" s="38">
        <v>1581</v>
      </c>
      <c r="BL60" s="38">
        <v>91</v>
      </c>
      <c r="BM60">
        <v>1638</v>
      </c>
      <c r="BN60">
        <v>104</v>
      </c>
      <c r="BO60" s="9">
        <v>1669</v>
      </c>
      <c r="BP60" s="9">
        <v>88</v>
      </c>
      <c r="BQ60" s="38">
        <f t="shared" si="31"/>
        <v>976.80097680097685</v>
      </c>
      <c r="BR60" s="38">
        <f t="shared" si="32"/>
        <v>0</v>
      </c>
    </row>
    <row r="61" spans="1:76" x14ac:dyDescent="0.2">
      <c r="B61" t="s">
        <v>375</v>
      </c>
      <c r="C61" t="s">
        <v>70</v>
      </c>
      <c r="D61" t="s">
        <v>4</v>
      </c>
      <c r="E61">
        <f t="shared" si="9"/>
        <v>8</v>
      </c>
      <c r="F61">
        <v>8</v>
      </c>
      <c r="G61">
        <v>0</v>
      </c>
      <c r="H61" s="38">
        <f t="shared" si="10"/>
        <v>924.85549132947983</v>
      </c>
      <c r="I61" s="38">
        <f t="shared" si="11"/>
        <v>1043.0247718383312</v>
      </c>
      <c r="J61" s="38">
        <f t="shared" si="12"/>
        <v>0</v>
      </c>
      <c r="K61" s="75">
        <f t="shared" si="13"/>
        <v>27</v>
      </c>
      <c r="L61" s="75">
        <v>27</v>
      </c>
      <c r="M61">
        <v>0</v>
      </c>
      <c r="N61" s="98">
        <f t="shared" si="39"/>
        <v>540</v>
      </c>
      <c r="O61" s="38">
        <v>3043.9684329199549</v>
      </c>
      <c r="P61" s="38">
        <v>3470.4370179948587</v>
      </c>
      <c r="Q61" s="38">
        <v>0</v>
      </c>
      <c r="R61" s="75">
        <f t="shared" si="24"/>
        <v>5</v>
      </c>
      <c r="S61" s="75">
        <v>5</v>
      </c>
      <c r="T61" s="75">
        <v>0</v>
      </c>
      <c r="U61" s="38">
        <f t="shared" si="25"/>
        <v>553.09734513274338</v>
      </c>
      <c r="V61" s="38">
        <f t="shared" si="33"/>
        <v>626.56641604010031</v>
      </c>
      <c r="W61" s="38">
        <f t="shared" si="34"/>
        <v>0</v>
      </c>
      <c r="X61" s="75">
        <v>2</v>
      </c>
      <c r="Y61" s="75">
        <v>1</v>
      </c>
      <c r="Z61" s="75">
        <f t="shared" si="16"/>
        <v>3</v>
      </c>
      <c r="AA61" s="38">
        <f t="shared" si="35"/>
        <v>250.62656641604011</v>
      </c>
      <c r="AB61" s="38">
        <f t="shared" si="36"/>
        <v>125.31328320802005</v>
      </c>
      <c r="AC61" s="38">
        <f t="shared" si="37"/>
        <v>375.93984962406017</v>
      </c>
      <c r="AD61">
        <v>1</v>
      </c>
      <c r="AE61">
        <v>0</v>
      </c>
      <c r="AF61">
        <v>0</v>
      </c>
      <c r="AG61">
        <v>0</v>
      </c>
      <c r="AH61" s="38">
        <f t="shared" si="26"/>
        <v>0</v>
      </c>
      <c r="AI61" s="38">
        <f t="shared" si="27"/>
        <v>0</v>
      </c>
      <c r="AJ61" s="38">
        <f t="shared" si="28"/>
        <v>0</v>
      </c>
      <c r="AM61" s="38">
        <v>767</v>
      </c>
      <c r="AN61" s="38">
        <v>98</v>
      </c>
      <c r="AO61">
        <v>778</v>
      </c>
      <c r="AP61">
        <v>109</v>
      </c>
      <c r="AQ61">
        <v>3</v>
      </c>
      <c r="AR61" s="38">
        <f t="shared" si="29"/>
        <v>106.72358591248666</v>
      </c>
      <c r="AS61" s="38">
        <f t="shared" si="30"/>
        <v>312.82586027111574</v>
      </c>
      <c r="AW61" s="35">
        <v>1</v>
      </c>
      <c r="AX61">
        <f t="shared" si="38"/>
        <v>0</v>
      </c>
      <c r="BK61" s="38">
        <v>798</v>
      </c>
      <c r="BL61" s="38">
        <v>106</v>
      </c>
      <c r="BM61">
        <v>832</v>
      </c>
      <c r="BN61">
        <v>105</v>
      </c>
      <c r="BO61" s="9">
        <v>854</v>
      </c>
      <c r="BP61" s="9">
        <v>105</v>
      </c>
      <c r="BQ61" s="38">
        <f t="shared" si="31"/>
        <v>120.19230769230769</v>
      </c>
      <c r="BR61" s="38">
        <f t="shared" si="32"/>
        <v>0</v>
      </c>
    </row>
    <row r="62" spans="1:76" x14ac:dyDescent="0.2">
      <c r="B62" t="s">
        <v>376</v>
      </c>
      <c r="C62" t="s">
        <v>295</v>
      </c>
      <c r="E62">
        <f t="shared" si="9"/>
        <v>4</v>
      </c>
      <c r="F62">
        <v>4</v>
      </c>
      <c r="G62">
        <v>0</v>
      </c>
      <c r="H62" s="38">
        <f t="shared" si="10"/>
        <v>536.1930294906166</v>
      </c>
      <c r="I62" s="38">
        <f t="shared" si="11"/>
        <v>568.18181818181824</v>
      </c>
      <c r="J62" s="38">
        <f t="shared" si="12"/>
        <v>0</v>
      </c>
      <c r="K62" s="75">
        <f t="shared" si="13"/>
        <v>21</v>
      </c>
      <c r="L62" s="75">
        <v>21</v>
      </c>
      <c r="M62">
        <v>0</v>
      </c>
      <c r="N62" s="98">
        <f t="shared" si="39"/>
        <v>700</v>
      </c>
      <c r="O62" s="38">
        <v>2741.514360313316</v>
      </c>
      <c r="P62" s="38">
        <v>2908.5872576177285</v>
      </c>
      <c r="Q62" s="38">
        <v>0</v>
      </c>
      <c r="R62" s="75">
        <f t="shared" si="24"/>
        <v>3</v>
      </c>
      <c r="S62" s="75">
        <v>3</v>
      </c>
      <c r="T62" s="75">
        <v>0</v>
      </c>
      <c r="U62" s="38">
        <f t="shared" si="25"/>
        <v>375</v>
      </c>
      <c r="V62" s="38">
        <f t="shared" si="33"/>
        <v>401.06951871657753</v>
      </c>
      <c r="W62" s="38">
        <f t="shared" si="34"/>
        <v>0</v>
      </c>
      <c r="X62" s="75">
        <v>1</v>
      </c>
      <c r="Y62" s="75">
        <v>0</v>
      </c>
      <c r="Z62" s="75">
        <f t="shared" si="16"/>
        <v>1</v>
      </c>
      <c r="AA62" s="38">
        <f t="shared" si="35"/>
        <v>133.68983957219251</v>
      </c>
      <c r="AB62" s="38">
        <f t="shared" si="36"/>
        <v>0</v>
      </c>
      <c r="AC62" s="38">
        <f t="shared" si="37"/>
        <v>133.68983957219251</v>
      </c>
      <c r="AE62">
        <v>0</v>
      </c>
      <c r="AF62">
        <v>0</v>
      </c>
      <c r="AG62">
        <v>0</v>
      </c>
      <c r="AH62" s="38">
        <f t="shared" si="26"/>
        <v>0</v>
      </c>
      <c r="AI62" s="38">
        <f t="shared" si="27"/>
        <v>0</v>
      </c>
      <c r="AJ62" s="38">
        <f t="shared" si="28"/>
        <v>0</v>
      </c>
      <c r="AM62" s="38">
        <v>704</v>
      </c>
      <c r="AN62" s="38">
        <v>42</v>
      </c>
      <c r="AO62">
        <v>722</v>
      </c>
      <c r="AP62">
        <v>44</v>
      </c>
      <c r="AQ62">
        <v>4</v>
      </c>
      <c r="AR62" s="38">
        <f t="shared" si="29"/>
        <v>0</v>
      </c>
      <c r="AS62" s="38">
        <f t="shared" si="30"/>
        <v>466.20046620046622</v>
      </c>
      <c r="BK62" s="38">
        <v>748</v>
      </c>
      <c r="BL62" s="38">
        <v>52</v>
      </c>
      <c r="BM62">
        <v>771</v>
      </c>
      <c r="BN62">
        <v>55</v>
      </c>
      <c r="BO62" s="9">
        <v>806</v>
      </c>
      <c r="BP62" s="9">
        <v>52</v>
      </c>
      <c r="BQ62" s="38">
        <f t="shared" si="31"/>
        <v>0</v>
      </c>
      <c r="BR62" s="38">
        <f t="shared" si="32"/>
        <v>0</v>
      </c>
    </row>
    <row r="63" spans="1:76" x14ac:dyDescent="0.2">
      <c r="B63" t="s">
        <v>377</v>
      </c>
      <c r="C63" t="s">
        <v>71</v>
      </c>
      <c r="D63" t="s">
        <v>4</v>
      </c>
      <c r="E63">
        <f t="shared" si="9"/>
        <v>37</v>
      </c>
      <c r="F63">
        <v>37</v>
      </c>
      <c r="G63">
        <v>0</v>
      </c>
      <c r="H63" s="38">
        <f t="shared" si="10"/>
        <v>663.32018644675509</v>
      </c>
      <c r="I63" s="38">
        <f t="shared" si="11"/>
        <v>755.87334014300302</v>
      </c>
      <c r="J63" s="38">
        <f t="shared" si="12"/>
        <v>0</v>
      </c>
      <c r="K63" s="75">
        <f t="shared" si="13"/>
        <v>55</v>
      </c>
      <c r="L63" s="75">
        <v>55</v>
      </c>
      <c r="M63">
        <v>0</v>
      </c>
      <c r="N63" s="98">
        <f>K63*100/R63</f>
        <v>80.882352941176464</v>
      </c>
      <c r="O63" s="38">
        <v>979.17037564536224</v>
      </c>
      <c r="P63" s="38">
        <v>1114.4883485309017</v>
      </c>
      <c r="Q63" s="38">
        <v>0</v>
      </c>
      <c r="R63" s="75">
        <f t="shared" si="24"/>
        <v>68</v>
      </c>
      <c r="S63" s="75">
        <v>68</v>
      </c>
      <c r="T63" s="75">
        <v>0</v>
      </c>
      <c r="U63" s="38">
        <f t="shared" si="25"/>
        <v>1208.8888888888889</v>
      </c>
      <c r="V63" s="38">
        <f t="shared" si="33"/>
        <v>1375.4045307443366</v>
      </c>
      <c r="W63" s="38">
        <f t="shared" si="34"/>
        <v>0</v>
      </c>
      <c r="X63" s="75">
        <v>33</v>
      </c>
      <c r="Y63" s="75">
        <v>10</v>
      </c>
      <c r="Z63" s="75">
        <f t="shared" si="16"/>
        <v>43</v>
      </c>
      <c r="AA63" s="38">
        <f t="shared" si="35"/>
        <v>667.47572815533977</v>
      </c>
      <c r="AB63" s="38">
        <f t="shared" si="36"/>
        <v>202.26537216828478</v>
      </c>
      <c r="AC63" s="38">
        <f t="shared" si="37"/>
        <v>869.74110032362455</v>
      </c>
      <c r="AD63">
        <v>48</v>
      </c>
      <c r="AE63">
        <v>26</v>
      </c>
      <c r="AF63">
        <v>3</v>
      </c>
      <c r="AG63">
        <v>29</v>
      </c>
      <c r="AH63" s="38">
        <f t="shared" si="26"/>
        <v>521.35552436334467</v>
      </c>
      <c r="AI63" s="38">
        <f t="shared" si="27"/>
        <v>60.156406657309006</v>
      </c>
      <c r="AJ63" s="38">
        <f t="shared" si="28"/>
        <v>581.51193102065372</v>
      </c>
      <c r="AM63" s="38">
        <v>4895</v>
      </c>
      <c r="AN63" s="38">
        <v>683</v>
      </c>
      <c r="AO63">
        <v>4935</v>
      </c>
      <c r="AP63">
        <v>682</v>
      </c>
      <c r="AQ63">
        <v>49</v>
      </c>
      <c r="AR63" s="38">
        <f t="shared" si="29"/>
        <v>846.56084656084658</v>
      </c>
      <c r="AS63" s="38">
        <f t="shared" si="30"/>
        <v>859.49833362567972</v>
      </c>
      <c r="AW63" s="35">
        <v>48</v>
      </c>
      <c r="AX63">
        <f t="shared" ref="AX63:AX94" si="40">AD63-AW63</f>
        <v>0</v>
      </c>
      <c r="BK63" s="38">
        <v>4944</v>
      </c>
      <c r="BL63" s="38">
        <v>681</v>
      </c>
      <c r="BM63">
        <v>4987</v>
      </c>
      <c r="BN63">
        <v>683</v>
      </c>
      <c r="BO63" s="9">
        <v>5047</v>
      </c>
      <c r="BP63" s="9">
        <v>654</v>
      </c>
      <c r="BQ63" s="38">
        <f t="shared" si="31"/>
        <v>962.50250651694409</v>
      </c>
      <c r="BR63" s="38">
        <f t="shared" si="32"/>
        <v>0</v>
      </c>
    </row>
    <row r="64" spans="1:76" x14ac:dyDescent="0.2">
      <c r="B64" t="s">
        <v>378</v>
      </c>
      <c r="C64" t="s">
        <v>72</v>
      </c>
      <c r="D64" t="s">
        <v>4</v>
      </c>
      <c r="E64">
        <f t="shared" si="9"/>
        <v>6</v>
      </c>
      <c r="F64">
        <v>6</v>
      </c>
      <c r="G64">
        <v>0</v>
      </c>
      <c r="H64" s="38">
        <f t="shared" si="10"/>
        <v>529.56751985878202</v>
      </c>
      <c r="I64" s="38">
        <f t="shared" si="11"/>
        <v>594.05940594059405</v>
      </c>
      <c r="J64" s="38">
        <f t="shared" si="12"/>
        <v>0</v>
      </c>
      <c r="K64" s="75">
        <f t="shared" si="13"/>
        <v>8</v>
      </c>
      <c r="L64" s="75">
        <v>8</v>
      </c>
      <c r="M64">
        <v>0</v>
      </c>
      <c r="N64" s="98">
        <f>K64*100/R64</f>
        <v>88.888888888888886</v>
      </c>
      <c r="O64" s="38">
        <v>701.75438596491233</v>
      </c>
      <c r="P64" s="38">
        <v>785.8546168958743</v>
      </c>
      <c r="Q64" s="38">
        <v>0</v>
      </c>
      <c r="R64" s="75">
        <f t="shared" si="24"/>
        <v>9</v>
      </c>
      <c r="S64" s="75">
        <v>9</v>
      </c>
      <c r="T64" s="75">
        <v>0</v>
      </c>
      <c r="U64" s="38">
        <f t="shared" si="25"/>
        <v>800.71174377224202</v>
      </c>
      <c r="V64" s="38">
        <f t="shared" si="33"/>
        <v>895.52238805970148</v>
      </c>
      <c r="W64" s="38">
        <f t="shared" si="34"/>
        <v>0</v>
      </c>
      <c r="X64" s="75">
        <v>2</v>
      </c>
      <c r="Y64" s="75">
        <v>2</v>
      </c>
      <c r="Z64" s="75">
        <f t="shared" si="16"/>
        <v>4</v>
      </c>
      <c r="AA64" s="38">
        <f t="shared" si="35"/>
        <v>199.00497512437812</v>
      </c>
      <c r="AB64" s="38">
        <f t="shared" si="36"/>
        <v>199.00497512437812</v>
      </c>
      <c r="AC64" s="38">
        <f t="shared" si="37"/>
        <v>398.00995024875624</v>
      </c>
      <c r="AD64">
        <v>2</v>
      </c>
      <c r="AE64">
        <v>1</v>
      </c>
      <c r="AF64">
        <v>0</v>
      </c>
      <c r="AG64">
        <v>1</v>
      </c>
      <c r="AH64" s="38">
        <f t="shared" si="26"/>
        <v>99.50248756218906</v>
      </c>
      <c r="AI64" s="38">
        <f t="shared" si="27"/>
        <v>0</v>
      </c>
      <c r="AJ64" s="38">
        <f t="shared" si="28"/>
        <v>99.50248756218906</v>
      </c>
      <c r="AM64" s="38">
        <v>1010</v>
      </c>
      <c r="AN64" s="38">
        <v>123</v>
      </c>
      <c r="AO64">
        <v>1018</v>
      </c>
      <c r="AP64">
        <v>122</v>
      </c>
      <c r="AQ64">
        <v>3</v>
      </c>
      <c r="AR64" s="38">
        <f t="shared" si="29"/>
        <v>177.77777777777777</v>
      </c>
      <c r="AS64" s="38">
        <f t="shared" si="30"/>
        <v>267.37967914438502</v>
      </c>
      <c r="AW64" s="35">
        <v>2</v>
      </c>
      <c r="AX64">
        <f t="shared" si="40"/>
        <v>0</v>
      </c>
      <c r="BK64" s="38">
        <v>1005</v>
      </c>
      <c r="BL64" s="38">
        <v>119</v>
      </c>
      <c r="BM64">
        <v>1005</v>
      </c>
      <c r="BN64">
        <v>120</v>
      </c>
      <c r="BO64" s="9">
        <v>1007</v>
      </c>
      <c r="BP64" s="9">
        <v>115</v>
      </c>
      <c r="BQ64" s="38">
        <f t="shared" si="31"/>
        <v>199.00497512437812</v>
      </c>
      <c r="BR64" s="38">
        <f t="shared" si="32"/>
        <v>0</v>
      </c>
    </row>
    <row r="65" spans="1:76" x14ac:dyDescent="0.2">
      <c r="B65" t="s">
        <v>379</v>
      </c>
      <c r="C65" t="s">
        <v>73</v>
      </c>
      <c r="D65" t="s">
        <v>4</v>
      </c>
      <c r="E65">
        <f t="shared" si="9"/>
        <v>31</v>
      </c>
      <c r="F65">
        <v>31</v>
      </c>
      <c r="G65">
        <v>0</v>
      </c>
      <c r="H65" s="38">
        <f t="shared" si="10"/>
        <v>883.69441277080955</v>
      </c>
      <c r="I65" s="38">
        <f t="shared" si="11"/>
        <v>985.37825810553079</v>
      </c>
      <c r="J65" s="38">
        <f t="shared" si="12"/>
        <v>0</v>
      </c>
      <c r="K65" s="75">
        <f t="shared" si="13"/>
        <v>33</v>
      </c>
      <c r="L65" s="75">
        <v>33</v>
      </c>
      <c r="M65">
        <v>0</v>
      </c>
      <c r="N65" s="98">
        <f>K65*100/R65</f>
        <v>80.487804878048777</v>
      </c>
      <c r="O65" s="38">
        <v>938.03297328027293</v>
      </c>
      <c r="P65" s="38">
        <v>1043.9734261309711</v>
      </c>
      <c r="Q65" s="38">
        <v>0</v>
      </c>
      <c r="R65" s="75">
        <f t="shared" si="24"/>
        <v>41</v>
      </c>
      <c r="S65" s="75">
        <v>41</v>
      </c>
      <c r="T65" s="75">
        <v>0</v>
      </c>
      <c r="U65" s="38">
        <f t="shared" si="25"/>
        <v>1155.9063997744572</v>
      </c>
      <c r="V65" s="38">
        <f t="shared" si="33"/>
        <v>1286.0727728983688</v>
      </c>
      <c r="W65" s="38">
        <f t="shared" si="34"/>
        <v>0</v>
      </c>
      <c r="X65" s="75">
        <v>20</v>
      </c>
      <c r="Y65" s="75">
        <v>4</v>
      </c>
      <c r="Z65" s="75">
        <f t="shared" si="16"/>
        <v>24</v>
      </c>
      <c r="AA65" s="38">
        <f t="shared" si="35"/>
        <v>627.35257214554576</v>
      </c>
      <c r="AB65" s="38">
        <f t="shared" si="36"/>
        <v>125.47051442910916</v>
      </c>
      <c r="AC65" s="38">
        <f t="shared" si="37"/>
        <v>752.82308657465501</v>
      </c>
      <c r="AD65">
        <v>10</v>
      </c>
      <c r="AE65">
        <v>5</v>
      </c>
      <c r="AF65">
        <v>1</v>
      </c>
      <c r="AG65">
        <v>6</v>
      </c>
      <c r="AH65" s="38">
        <f t="shared" si="26"/>
        <v>154.79876160990713</v>
      </c>
      <c r="AI65" s="38">
        <f t="shared" si="27"/>
        <v>30.959752321981423</v>
      </c>
      <c r="AJ65" s="38">
        <f t="shared" si="28"/>
        <v>185.75851393188856</v>
      </c>
      <c r="AM65" s="38">
        <v>3146</v>
      </c>
      <c r="AN65" s="38">
        <v>362</v>
      </c>
      <c r="AO65">
        <v>3161</v>
      </c>
      <c r="AP65">
        <v>357</v>
      </c>
      <c r="AQ65">
        <v>11</v>
      </c>
      <c r="AR65" s="38">
        <f t="shared" si="29"/>
        <v>278.08676307007784</v>
      </c>
      <c r="AS65" s="38">
        <f t="shared" si="30"/>
        <v>303.19735391400218</v>
      </c>
      <c r="AW65" s="35">
        <v>10</v>
      </c>
      <c r="AX65">
        <f t="shared" si="40"/>
        <v>0</v>
      </c>
      <c r="BK65" s="38">
        <v>3188</v>
      </c>
      <c r="BL65" s="38">
        <v>359</v>
      </c>
      <c r="BM65">
        <v>3230</v>
      </c>
      <c r="BN65">
        <v>366</v>
      </c>
      <c r="BO65" s="9">
        <v>3283</v>
      </c>
      <c r="BP65" s="9">
        <v>345</v>
      </c>
      <c r="BQ65" s="38">
        <f t="shared" si="31"/>
        <v>309.59752321981426</v>
      </c>
      <c r="BR65" s="38">
        <f t="shared" si="32"/>
        <v>0</v>
      </c>
    </row>
    <row r="66" spans="1:76" x14ac:dyDescent="0.2">
      <c r="B66" t="s">
        <v>380</v>
      </c>
      <c r="C66" t="s">
        <v>74</v>
      </c>
      <c r="D66" t="s">
        <v>4</v>
      </c>
      <c r="E66">
        <f t="shared" si="9"/>
        <v>16</v>
      </c>
      <c r="F66">
        <v>16</v>
      </c>
      <c r="G66">
        <v>0</v>
      </c>
      <c r="H66" s="38">
        <f t="shared" si="10"/>
        <v>366.72014668805866</v>
      </c>
      <c r="I66" s="38">
        <f t="shared" si="11"/>
        <v>415.90850012997134</v>
      </c>
      <c r="J66" s="38">
        <f t="shared" si="12"/>
        <v>0</v>
      </c>
      <c r="K66" s="75">
        <f t="shared" si="13"/>
        <v>55</v>
      </c>
      <c r="L66" s="75">
        <v>55</v>
      </c>
      <c r="M66">
        <v>0</v>
      </c>
      <c r="N66" s="98">
        <f>K66*100/R66</f>
        <v>130.95238095238096</v>
      </c>
      <c r="O66" s="38">
        <v>1245.1890423364275</v>
      </c>
      <c r="P66" s="38">
        <v>1410.2564102564102</v>
      </c>
      <c r="Q66" s="38">
        <v>0</v>
      </c>
      <c r="R66" s="75">
        <f t="shared" ref="R66:R97" si="41">S66+T66</f>
        <v>42</v>
      </c>
      <c r="S66" s="75">
        <v>42</v>
      </c>
      <c r="T66" s="75">
        <v>0</v>
      </c>
      <c r="U66" s="38">
        <f t="shared" ref="U66:U97" si="42">R66*100000/(BK66+BL66)</f>
        <v>947.22598105548036</v>
      </c>
      <c r="V66" s="38">
        <f t="shared" si="33"/>
        <v>1068.4304248282879</v>
      </c>
      <c r="W66" s="38">
        <f t="shared" si="34"/>
        <v>0</v>
      </c>
      <c r="X66" s="75">
        <v>10</v>
      </c>
      <c r="Y66" s="75">
        <v>5</v>
      </c>
      <c r="Z66" s="75">
        <f t="shared" si="16"/>
        <v>15</v>
      </c>
      <c r="AA66" s="38">
        <f t="shared" si="35"/>
        <v>254.3881963876876</v>
      </c>
      <c r="AB66" s="38">
        <f t="shared" si="36"/>
        <v>127.1940981938438</v>
      </c>
      <c r="AC66" s="38">
        <f t="shared" si="37"/>
        <v>381.58229458153141</v>
      </c>
      <c r="AD66">
        <v>36</v>
      </c>
      <c r="AE66">
        <v>9</v>
      </c>
      <c r="AF66">
        <v>5</v>
      </c>
      <c r="AG66">
        <v>14</v>
      </c>
      <c r="AH66" s="38">
        <f t="shared" ref="AH66:AH97" si="43">AE66*100000/BM66</f>
        <v>224.83137646764925</v>
      </c>
      <c r="AI66" s="38">
        <f t="shared" ref="AI66:AI97" si="44">AF66*100000/BM66</f>
        <v>124.90632025980514</v>
      </c>
      <c r="AJ66" s="38">
        <f t="shared" ref="AJ66:AJ97" si="45">AG66*100000/BM66</f>
        <v>349.73769672745442</v>
      </c>
      <c r="AM66" s="38">
        <v>3847</v>
      </c>
      <c r="AN66" s="38">
        <v>516</v>
      </c>
      <c r="AO66">
        <v>3900</v>
      </c>
      <c r="AP66">
        <v>517</v>
      </c>
      <c r="AQ66">
        <v>41</v>
      </c>
      <c r="AR66" s="38">
        <f t="shared" ref="AR66:AR97" si="46">AD66*100000/(BM66+BN66)</f>
        <v>801.60320641282567</v>
      </c>
      <c r="AS66" s="38">
        <f t="shared" ref="AS66:AS97" si="47">AQ66*100000/(BO66+BP66)</f>
        <v>893.05162274014378</v>
      </c>
      <c r="AW66" s="35">
        <v>36</v>
      </c>
      <c r="AX66">
        <f t="shared" si="40"/>
        <v>0</v>
      </c>
      <c r="BK66" s="38">
        <v>3931</v>
      </c>
      <c r="BL66" s="38">
        <v>503</v>
      </c>
      <c r="BM66">
        <v>4003</v>
      </c>
      <c r="BN66">
        <v>488</v>
      </c>
      <c r="BO66" s="9">
        <v>4097</v>
      </c>
      <c r="BP66" s="9">
        <v>494</v>
      </c>
      <c r="BQ66" s="38">
        <f t="shared" ref="BQ66:BQ97" si="48">AW66*100000/BM66</f>
        <v>899.325505870597</v>
      </c>
      <c r="BR66" s="38">
        <f t="shared" ref="BR66:BR97" si="49">AX66*100000/BN66</f>
        <v>0</v>
      </c>
    </row>
    <row r="67" spans="1:76" x14ac:dyDescent="0.2">
      <c r="B67" t="s">
        <v>381</v>
      </c>
      <c r="C67" t="s">
        <v>75</v>
      </c>
      <c r="D67" t="s">
        <v>4</v>
      </c>
      <c r="E67">
        <f t="shared" ref="E67:E130" si="50">F67+G67</f>
        <v>15</v>
      </c>
      <c r="F67">
        <v>15</v>
      </c>
      <c r="G67">
        <v>0</v>
      </c>
      <c r="H67" s="38">
        <f t="shared" ref="H67:H130" si="51">(E67/(AM67+AN67))*100000</f>
        <v>505.56117290192111</v>
      </c>
      <c r="I67" s="38">
        <f t="shared" ref="I67:J130" si="52">(F67/AM67)*100000</f>
        <v>566.67925953910083</v>
      </c>
      <c r="J67" s="38">
        <f t="shared" si="52"/>
        <v>0</v>
      </c>
      <c r="K67" s="75">
        <f t="shared" ref="K67:K130" si="53">L67+M67</f>
        <v>22</v>
      </c>
      <c r="L67" s="75">
        <v>22</v>
      </c>
      <c r="M67">
        <v>0</v>
      </c>
      <c r="N67" s="98">
        <f>K67*100/R67</f>
        <v>129.41176470588235</v>
      </c>
      <c r="O67" s="38">
        <v>733.82254836557706</v>
      </c>
      <c r="P67" s="38">
        <v>821.20194102276969</v>
      </c>
      <c r="Q67" s="38">
        <v>0</v>
      </c>
      <c r="R67" s="75">
        <f t="shared" si="41"/>
        <v>17</v>
      </c>
      <c r="S67" s="75">
        <v>17</v>
      </c>
      <c r="T67" s="75">
        <v>0</v>
      </c>
      <c r="U67" s="38">
        <f t="shared" si="42"/>
        <v>561.24133377352257</v>
      </c>
      <c r="V67" s="38">
        <f t="shared" ref="V67:V98" si="54">S67*100000/BK67</f>
        <v>630.56379821958456</v>
      </c>
      <c r="W67" s="38">
        <f t="shared" ref="W67:W98" si="55">T67*100000/$BK67</f>
        <v>0</v>
      </c>
      <c r="X67" s="75">
        <v>2</v>
      </c>
      <c r="Y67" s="75">
        <v>0</v>
      </c>
      <c r="Z67" s="75">
        <f t="shared" ref="Z67:Z130" si="56">X67+Y67</f>
        <v>2</v>
      </c>
      <c r="AA67" s="38">
        <f t="shared" ref="AA67:AA98" si="57">X67*100000/BK67</f>
        <v>74.183976261127597</v>
      </c>
      <c r="AB67" s="38">
        <f t="shared" ref="AB67:AB98" si="58">Y67*100000/$BK67</f>
        <v>0</v>
      </c>
      <c r="AC67" s="38">
        <f t="shared" ref="AC67:AC98" si="59">Z67*100000/$BK67</f>
        <v>74.183976261127597</v>
      </c>
      <c r="AD67">
        <v>17</v>
      </c>
      <c r="AE67">
        <v>7</v>
      </c>
      <c r="AF67">
        <v>3</v>
      </c>
      <c r="AG67">
        <v>10</v>
      </c>
      <c r="AH67" s="38">
        <f t="shared" si="43"/>
        <v>257.54231052244296</v>
      </c>
      <c r="AI67" s="38">
        <f t="shared" si="44"/>
        <v>110.37527593818984</v>
      </c>
      <c r="AJ67" s="38">
        <f t="shared" si="45"/>
        <v>367.91758646063283</v>
      </c>
      <c r="AM67" s="38">
        <v>2647</v>
      </c>
      <c r="AN67" s="38">
        <v>320</v>
      </c>
      <c r="AO67">
        <v>2679</v>
      </c>
      <c r="AP67">
        <v>319</v>
      </c>
      <c r="AQ67">
        <v>13</v>
      </c>
      <c r="AR67" s="38">
        <f t="shared" si="46"/>
        <v>553.38541666666663</v>
      </c>
      <c r="AS67" s="38">
        <f t="shared" si="47"/>
        <v>415.86692258477285</v>
      </c>
      <c r="AW67" s="35">
        <v>17</v>
      </c>
      <c r="AX67">
        <f t="shared" si="40"/>
        <v>0</v>
      </c>
      <c r="BK67" s="38">
        <v>2696</v>
      </c>
      <c r="BL67" s="38">
        <v>333</v>
      </c>
      <c r="BM67">
        <v>2718</v>
      </c>
      <c r="BN67">
        <v>354</v>
      </c>
      <c r="BO67" s="9">
        <v>2785</v>
      </c>
      <c r="BP67" s="9">
        <v>341</v>
      </c>
      <c r="BQ67" s="38">
        <f t="shared" si="48"/>
        <v>625.45989698307574</v>
      </c>
      <c r="BR67" s="38">
        <f t="shared" si="49"/>
        <v>0</v>
      </c>
    </row>
    <row r="68" spans="1:76" x14ac:dyDescent="0.2">
      <c r="B68" t="s">
        <v>382</v>
      </c>
      <c r="C68" t="s">
        <v>76</v>
      </c>
      <c r="D68" t="s">
        <v>4</v>
      </c>
      <c r="E68">
        <f t="shared" si="50"/>
        <v>11</v>
      </c>
      <c r="F68">
        <v>11</v>
      </c>
      <c r="G68">
        <v>0</v>
      </c>
      <c r="H68" s="38">
        <f t="shared" si="51"/>
        <v>1211.4537444933922</v>
      </c>
      <c r="I68" s="38">
        <f t="shared" si="52"/>
        <v>1320.5282112845139</v>
      </c>
      <c r="J68" s="38">
        <f t="shared" si="52"/>
        <v>0</v>
      </c>
      <c r="K68" s="75">
        <f t="shared" si="53"/>
        <v>13</v>
      </c>
      <c r="L68" s="75">
        <v>13</v>
      </c>
      <c r="M68">
        <v>0</v>
      </c>
      <c r="N68" s="98">
        <f t="shared" ref="N68:N99" si="60">K68*100/R68</f>
        <v>76.470588235294116</v>
      </c>
      <c r="O68" s="38">
        <v>1413.0434782608695</v>
      </c>
      <c r="P68" s="38">
        <v>1531.2131919905771</v>
      </c>
      <c r="Q68" s="38">
        <v>0</v>
      </c>
      <c r="R68" s="75">
        <f t="shared" si="41"/>
        <v>17</v>
      </c>
      <c r="S68" s="75">
        <v>17</v>
      </c>
      <c r="T68" s="75">
        <v>0</v>
      </c>
      <c r="U68" s="38">
        <f t="shared" si="42"/>
        <v>1820.1284796573875</v>
      </c>
      <c r="V68" s="38">
        <f t="shared" si="54"/>
        <v>1969.8725376593279</v>
      </c>
      <c r="W68" s="38">
        <f t="shared" si="55"/>
        <v>0</v>
      </c>
      <c r="X68" s="75">
        <v>9</v>
      </c>
      <c r="Y68" s="75">
        <v>1</v>
      </c>
      <c r="Z68" s="75">
        <f t="shared" si="56"/>
        <v>10</v>
      </c>
      <c r="AA68" s="38">
        <f t="shared" si="57"/>
        <v>1042.8736964078794</v>
      </c>
      <c r="AB68" s="38">
        <f t="shared" si="58"/>
        <v>115.87485515643105</v>
      </c>
      <c r="AC68" s="38">
        <f t="shared" si="59"/>
        <v>1158.7485515643104</v>
      </c>
      <c r="AD68">
        <v>14</v>
      </c>
      <c r="AE68">
        <v>5</v>
      </c>
      <c r="AF68">
        <v>1</v>
      </c>
      <c r="AG68">
        <v>6</v>
      </c>
      <c r="AH68" s="38">
        <f t="shared" si="43"/>
        <v>561.79775280898878</v>
      </c>
      <c r="AI68" s="38">
        <f t="shared" si="44"/>
        <v>112.35955056179775</v>
      </c>
      <c r="AJ68" s="38">
        <f t="shared" si="45"/>
        <v>674.15730337078651</v>
      </c>
      <c r="AM68" s="38">
        <v>833</v>
      </c>
      <c r="AN68" s="38">
        <v>75</v>
      </c>
      <c r="AO68">
        <v>849</v>
      </c>
      <c r="AP68">
        <v>71</v>
      </c>
      <c r="AQ68">
        <v>8</v>
      </c>
      <c r="AR68" s="38">
        <f t="shared" si="46"/>
        <v>1452.2821576763486</v>
      </c>
      <c r="AS68" s="38">
        <f t="shared" si="47"/>
        <v>817.16036772216546</v>
      </c>
      <c r="AW68" s="35">
        <v>14</v>
      </c>
      <c r="AX68">
        <f t="shared" si="40"/>
        <v>0</v>
      </c>
      <c r="BK68" s="38">
        <v>863</v>
      </c>
      <c r="BL68" s="38">
        <v>71</v>
      </c>
      <c r="BM68">
        <v>890</v>
      </c>
      <c r="BN68">
        <v>74</v>
      </c>
      <c r="BO68" s="9">
        <v>913</v>
      </c>
      <c r="BP68" s="9">
        <v>66</v>
      </c>
      <c r="BQ68" s="38">
        <f t="shared" si="48"/>
        <v>1573.0337078651685</v>
      </c>
      <c r="BR68" s="38">
        <f t="shared" si="49"/>
        <v>0</v>
      </c>
    </row>
    <row r="69" spans="1:76" x14ac:dyDescent="0.2">
      <c r="B69" t="s">
        <v>383</v>
      </c>
      <c r="C69" t="s">
        <v>77</v>
      </c>
      <c r="D69" t="s">
        <v>4</v>
      </c>
      <c r="E69">
        <f t="shared" si="50"/>
        <v>10</v>
      </c>
      <c r="F69">
        <v>10</v>
      </c>
      <c r="G69">
        <v>0</v>
      </c>
      <c r="H69" s="38">
        <f t="shared" si="51"/>
        <v>440.52863436123351</v>
      </c>
      <c r="I69" s="38">
        <f t="shared" si="52"/>
        <v>512.29508196721304</v>
      </c>
      <c r="J69" s="38">
        <f t="shared" si="52"/>
        <v>0</v>
      </c>
      <c r="K69" s="75">
        <f t="shared" si="53"/>
        <v>41</v>
      </c>
      <c r="L69" s="75">
        <v>41</v>
      </c>
      <c r="M69">
        <v>0</v>
      </c>
      <c r="N69" s="98">
        <f t="shared" si="60"/>
        <v>292.85714285714283</v>
      </c>
      <c r="O69" s="38">
        <v>1810.9540636042402</v>
      </c>
      <c r="P69" s="38">
        <v>2101.4864172219372</v>
      </c>
      <c r="Q69" s="38">
        <v>0</v>
      </c>
      <c r="R69" s="75">
        <f t="shared" si="41"/>
        <v>14</v>
      </c>
      <c r="S69" s="75">
        <v>14</v>
      </c>
      <c r="T69" s="75">
        <v>0</v>
      </c>
      <c r="U69" s="38">
        <f t="shared" si="42"/>
        <v>620.01771479185118</v>
      </c>
      <c r="V69" s="38">
        <f t="shared" si="54"/>
        <v>719.05495634309193</v>
      </c>
      <c r="W69" s="38">
        <f t="shared" si="55"/>
        <v>0</v>
      </c>
      <c r="X69" s="75">
        <v>6</v>
      </c>
      <c r="Y69" s="75">
        <v>2</v>
      </c>
      <c r="Z69" s="75">
        <f t="shared" si="56"/>
        <v>8</v>
      </c>
      <c r="AA69" s="38">
        <f t="shared" si="57"/>
        <v>308.16640986132512</v>
      </c>
      <c r="AB69" s="38">
        <f t="shared" si="58"/>
        <v>102.7221366204417</v>
      </c>
      <c r="AC69" s="38">
        <f t="shared" si="59"/>
        <v>410.88854648176681</v>
      </c>
      <c r="AD69">
        <v>11</v>
      </c>
      <c r="AE69">
        <v>6</v>
      </c>
      <c r="AF69">
        <v>0</v>
      </c>
      <c r="AG69">
        <v>6</v>
      </c>
      <c r="AH69" s="38">
        <f t="shared" si="43"/>
        <v>306.43513789581203</v>
      </c>
      <c r="AI69" s="38">
        <f t="shared" si="44"/>
        <v>0</v>
      </c>
      <c r="AJ69" s="38">
        <f t="shared" si="45"/>
        <v>306.43513789581203</v>
      </c>
      <c r="AM69" s="38">
        <v>1952</v>
      </c>
      <c r="AN69" s="38">
        <v>318</v>
      </c>
      <c r="AO69">
        <v>1951</v>
      </c>
      <c r="AP69">
        <v>313</v>
      </c>
      <c r="AQ69">
        <v>25</v>
      </c>
      <c r="AR69" s="38">
        <f t="shared" si="46"/>
        <v>485.86572438162545</v>
      </c>
      <c r="AS69" s="38">
        <f t="shared" si="47"/>
        <v>1098.901098901099</v>
      </c>
      <c r="AW69" s="35">
        <v>11</v>
      </c>
      <c r="AX69">
        <f t="shared" si="40"/>
        <v>0</v>
      </c>
      <c r="BK69" s="38">
        <v>1947</v>
      </c>
      <c r="BL69" s="38">
        <v>311</v>
      </c>
      <c r="BM69">
        <v>1958</v>
      </c>
      <c r="BN69">
        <v>306</v>
      </c>
      <c r="BO69" s="9">
        <v>1978</v>
      </c>
      <c r="BP69" s="9">
        <v>297</v>
      </c>
      <c r="BQ69" s="38">
        <f t="shared" si="48"/>
        <v>561.79775280898878</v>
      </c>
      <c r="BR69" s="38">
        <f t="shared" si="49"/>
        <v>0</v>
      </c>
    </row>
    <row r="70" spans="1:76" s="2" customFormat="1" x14ac:dyDescent="0.2">
      <c r="A70"/>
      <c r="B70" t="s">
        <v>384</v>
      </c>
      <c r="C70" t="s">
        <v>78</v>
      </c>
      <c r="D70" t="s">
        <v>4</v>
      </c>
      <c r="E70">
        <f t="shared" si="50"/>
        <v>162</v>
      </c>
      <c r="F70">
        <v>162</v>
      </c>
      <c r="G70">
        <v>0</v>
      </c>
      <c r="H70" s="38">
        <f t="shared" si="51"/>
        <v>897.25837718083631</v>
      </c>
      <c r="I70" s="38">
        <f t="shared" si="52"/>
        <v>1017.779732361626</v>
      </c>
      <c r="J70" s="38">
        <f t="shared" si="52"/>
        <v>0</v>
      </c>
      <c r="K70" s="75">
        <f t="shared" si="53"/>
        <v>275</v>
      </c>
      <c r="L70" s="75">
        <v>275</v>
      </c>
      <c r="M70">
        <v>0</v>
      </c>
      <c r="N70" s="98">
        <f t="shared" si="60"/>
        <v>117.52136752136752</v>
      </c>
      <c r="O70" s="38">
        <v>1508.9163237311386</v>
      </c>
      <c r="P70" s="38">
        <v>1708.3928682363173</v>
      </c>
      <c r="Q70" s="38">
        <v>0</v>
      </c>
      <c r="R70" s="75">
        <f t="shared" si="41"/>
        <v>234</v>
      </c>
      <c r="S70" s="75">
        <v>234</v>
      </c>
      <c r="T70" s="75">
        <v>0</v>
      </c>
      <c r="U70" s="38">
        <f t="shared" si="42"/>
        <v>1290.0380395832185</v>
      </c>
      <c r="V70" s="38">
        <f t="shared" si="54"/>
        <v>1465.7062323833386</v>
      </c>
      <c r="W70" s="38">
        <f t="shared" si="55"/>
        <v>0</v>
      </c>
      <c r="X70" s="75">
        <v>67</v>
      </c>
      <c r="Y70" s="75">
        <v>39</v>
      </c>
      <c r="Z70" s="75">
        <f t="shared" si="56"/>
        <v>106</v>
      </c>
      <c r="AA70" s="38">
        <f t="shared" si="57"/>
        <v>419.66802380206701</v>
      </c>
      <c r="AB70" s="38">
        <f t="shared" si="58"/>
        <v>244.28437206388975</v>
      </c>
      <c r="AC70" s="38">
        <f t="shared" si="59"/>
        <v>663.95239586595676</v>
      </c>
      <c r="AD70">
        <v>180</v>
      </c>
      <c r="AE70">
        <v>65</v>
      </c>
      <c r="AF70">
        <v>38</v>
      </c>
      <c r="AG70">
        <v>103</v>
      </c>
      <c r="AH70" s="38">
        <f t="shared" si="43"/>
        <v>410.30172957959854</v>
      </c>
      <c r="AI70" s="38">
        <f t="shared" si="44"/>
        <v>239.86870344653454</v>
      </c>
      <c r="AJ70" s="38">
        <f t="shared" si="45"/>
        <v>650.17043302613308</v>
      </c>
      <c r="AK70" s="38"/>
      <c r="AL70" s="38"/>
      <c r="AM70" s="38">
        <v>15917</v>
      </c>
      <c r="AN70" s="38">
        <v>2138</v>
      </c>
      <c r="AO70">
        <v>16097</v>
      </c>
      <c r="AP70">
        <v>2128</v>
      </c>
      <c r="AQ70">
        <v>164</v>
      </c>
      <c r="AR70" s="38">
        <f t="shared" si="46"/>
        <v>1000.667111407605</v>
      </c>
      <c r="AS70" s="38">
        <f t="shared" si="47"/>
        <v>913.39459760512398</v>
      </c>
      <c r="AW70" s="35">
        <v>180</v>
      </c>
      <c r="AX70">
        <f t="shared" si="40"/>
        <v>0</v>
      </c>
      <c r="BK70" s="38">
        <v>15965</v>
      </c>
      <c r="BL70" s="38">
        <v>2174</v>
      </c>
      <c r="BM70">
        <v>15842</v>
      </c>
      <c r="BN70">
        <v>2146</v>
      </c>
      <c r="BO70" s="9">
        <v>15799</v>
      </c>
      <c r="BP70" s="9">
        <v>2156</v>
      </c>
      <c r="BQ70" s="38">
        <f t="shared" si="48"/>
        <v>1136.2201742204268</v>
      </c>
      <c r="BR70" s="38">
        <f t="shared" si="49"/>
        <v>0</v>
      </c>
      <c r="BW70" s="37"/>
      <c r="BX70" s="37"/>
    </row>
    <row r="71" spans="1:76" x14ac:dyDescent="0.2">
      <c r="B71" t="s">
        <v>385</v>
      </c>
      <c r="C71" t="s">
        <v>79</v>
      </c>
      <c r="D71" t="s">
        <v>4</v>
      </c>
      <c r="E71">
        <f t="shared" si="50"/>
        <v>77</v>
      </c>
      <c r="F71">
        <v>77</v>
      </c>
      <c r="G71">
        <v>0</v>
      </c>
      <c r="H71" s="38">
        <f t="shared" si="51"/>
        <v>1372.3044020673676</v>
      </c>
      <c r="I71" s="38">
        <f t="shared" si="52"/>
        <v>1549.2957746478874</v>
      </c>
      <c r="J71" s="38">
        <f t="shared" si="52"/>
        <v>0</v>
      </c>
      <c r="K71" s="75">
        <f t="shared" si="53"/>
        <v>114</v>
      </c>
      <c r="L71" s="75">
        <v>114</v>
      </c>
      <c r="M71">
        <v>0</v>
      </c>
      <c r="N71" s="98">
        <f t="shared" si="60"/>
        <v>265.11627906976742</v>
      </c>
      <c r="O71" s="38">
        <v>2014.490192613536</v>
      </c>
      <c r="P71" s="38">
        <v>2271.3687985654515</v>
      </c>
      <c r="Q71" s="38">
        <v>0</v>
      </c>
      <c r="R71" s="75">
        <f t="shared" si="41"/>
        <v>43</v>
      </c>
      <c r="S71" s="75">
        <v>43</v>
      </c>
      <c r="T71" s="75">
        <v>0</v>
      </c>
      <c r="U71" s="38">
        <f t="shared" si="42"/>
        <v>749.78204010462071</v>
      </c>
      <c r="V71" s="38">
        <f t="shared" si="54"/>
        <v>847.29064039408865</v>
      </c>
      <c r="W71" s="38">
        <f t="shared" si="55"/>
        <v>0</v>
      </c>
      <c r="X71" s="75">
        <v>17</v>
      </c>
      <c r="Y71" s="75">
        <v>3</v>
      </c>
      <c r="Z71" s="75">
        <f t="shared" si="56"/>
        <v>20</v>
      </c>
      <c r="AA71" s="38">
        <f t="shared" si="57"/>
        <v>334.97536945812806</v>
      </c>
      <c r="AB71" s="38">
        <f t="shared" si="58"/>
        <v>59.11330049261084</v>
      </c>
      <c r="AC71" s="38">
        <f t="shared" si="59"/>
        <v>394.0886699507389</v>
      </c>
      <c r="AD71">
        <v>13</v>
      </c>
      <c r="AE71">
        <v>5</v>
      </c>
      <c r="AF71">
        <v>3</v>
      </c>
      <c r="AG71">
        <v>8</v>
      </c>
      <c r="AH71" s="38">
        <f t="shared" si="43"/>
        <v>96.730508802476308</v>
      </c>
      <c r="AI71" s="38">
        <f t="shared" si="44"/>
        <v>58.038305281485783</v>
      </c>
      <c r="AJ71" s="38">
        <f t="shared" si="45"/>
        <v>154.76881408396207</v>
      </c>
      <c r="AM71" s="38">
        <v>4970</v>
      </c>
      <c r="AN71" s="38">
        <v>641</v>
      </c>
      <c r="AO71">
        <v>5019</v>
      </c>
      <c r="AP71">
        <v>640</v>
      </c>
      <c r="AQ71">
        <v>17</v>
      </c>
      <c r="AR71" s="38">
        <f t="shared" si="46"/>
        <v>222.64086316150025</v>
      </c>
      <c r="AS71" s="38">
        <f t="shared" si="47"/>
        <v>284.32848302391704</v>
      </c>
      <c r="AW71" s="35">
        <v>13</v>
      </c>
      <c r="AX71">
        <f t="shared" si="40"/>
        <v>0</v>
      </c>
      <c r="BK71" s="38">
        <v>5075</v>
      </c>
      <c r="BL71" s="38">
        <v>660</v>
      </c>
      <c r="BM71">
        <v>5169</v>
      </c>
      <c r="BN71">
        <v>670</v>
      </c>
      <c r="BO71" s="9">
        <v>5278</v>
      </c>
      <c r="BP71" s="9">
        <v>701</v>
      </c>
      <c r="BQ71" s="38">
        <f t="shared" si="48"/>
        <v>251.49932288643839</v>
      </c>
      <c r="BR71" s="38">
        <f t="shared" si="49"/>
        <v>0</v>
      </c>
    </row>
    <row r="72" spans="1:76" ht="13.5" thickBot="1" x14ac:dyDescent="0.25">
      <c r="B72" t="s">
        <v>386</v>
      </c>
      <c r="C72" t="s">
        <v>80</v>
      </c>
      <c r="D72" t="s">
        <v>4</v>
      </c>
      <c r="E72">
        <f t="shared" si="50"/>
        <v>16</v>
      </c>
      <c r="F72">
        <v>16</v>
      </c>
      <c r="G72">
        <v>0</v>
      </c>
      <c r="H72" s="38">
        <f t="shared" si="51"/>
        <v>1473.2965009208103</v>
      </c>
      <c r="I72" s="38">
        <f t="shared" si="52"/>
        <v>1621.0739614994936</v>
      </c>
      <c r="J72" s="38">
        <f t="shared" si="52"/>
        <v>0</v>
      </c>
      <c r="K72" s="75">
        <f t="shared" si="53"/>
        <v>6</v>
      </c>
      <c r="L72" s="75">
        <v>6</v>
      </c>
      <c r="M72">
        <v>0</v>
      </c>
      <c r="N72" s="98">
        <f t="shared" si="60"/>
        <v>150</v>
      </c>
      <c r="O72" s="38">
        <v>547.94520547945206</v>
      </c>
      <c r="P72" s="38">
        <v>601.80541624874627</v>
      </c>
      <c r="Q72" s="38">
        <v>0</v>
      </c>
      <c r="R72" s="75">
        <f t="shared" si="41"/>
        <v>4</v>
      </c>
      <c r="S72" s="75">
        <v>4</v>
      </c>
      <c r="T72" s="75">
        <v>0</v>
      </c>
      <c r="U72" s="38">
        <f t="shared" si="42"/>
        <v>361.99095022624437</v>
      </c>
      <c r="V72" s="38">
        <f t="shared" si="54"/>
        <v>393.31366764995084</v>
      </c>
      <c r="W72" s="38">
        <f t="shared" si="55"/>
        <v>0</v>
      </c>
      <c r="X72" s="75">
        <v>3</v>
      </c>
      <c r="Y72" s="75">
        <v>0</v>
      </c>
      <c r="Z72" s="75">
        <f t="shared" si="56"/>
        <v>3</v>
      </c>
      <c r="AA72" s="38">
        <f t="shared" si="57"/>
        <v>294.9852507374631</v>
      </c>
      <c r="AB72" s="38">
        <f t="shared" si="58"/>
        <v>0</v>
      </c>
      <c r="AC72" s="38">
        <f t="shared" si="59"/>
        <v>294.9852507374631</v>
      </c>
      <c r="AD72">
        <v>3</v>
      </c>
      <c r="AE72">
        <v>2</v>
      </c>
      <c r="AF72">
        <v>0</v>
      </c>
      <c r="AG72">
        <v>2</v>
      </c>
      <c r="AH72" s="38">
        <f t="shared" si="43"/>
        <v>188.50141376060321</v>
      </c>
      <c r="AI72" s="38">
        <f t="shared" si="44"/>
        <v>0</v>
      </c>
      <c r="AJ72" s="38">
        <f t="shared" si="45"/>
        <v>188.50141376060321</v>
      </c>
      <c r="AM72" s="38">
        <v>987</v>
      </c>
      <c r="AN72" s="38">
        <v>99</v>
      </c>
      <c r="AO72">
        <v>997</v>
      </c>
      <c r="AP72">
        <v>98</v>
      </c>
      <c r="AQ72">
        <v>3</v>
      </c>
      <c r="AR72" s="38">
        <f t="shared" si="46"/>
        <v>258.39793281653749</v>
      </c>
      <c r="AS72" s="38">
        <f t="shared" si="47"/>
        <v>246.91358024691357</v>
      </c>
      <c r="AW72" s="35">
        <v>3</v>
      </c>
      <c r="AX72">
        <f t="shared" si="40"/>
        <v>0</v>
      </c>
      <c r="BK72" s="38">
        <v>1017</v>
      </c>
      <c r="BL72" s="38">
        <v>88</v>
      </c>
      <c r="BM72">
        <v>1061</v>
      </c>
      <c r="BN72">
        <v>100</v>
      </c>
      <c r="BO72" s="9">
        <v>1105</v>
      </c>
      <c r="BP72" s="9">
        <v>110</v>
      </c>
      <c r="BQ72" s="38">
        <f t="shared" si="48"/>
        <v>282.75212064090482</v>
      </c>
      <c r="BR72" s="38">
        <f t="shared" si="49"/>
        <v>0</v>
      </c>
    </row>
    <row r="73" spans="1:76" s="1" customFormat="1" ht="13.5" thickBot="1" x14ac:dyDescent="0.25">
      <c r="A73" s="31" t="s">
        <v>81</v>
      </c>
      <c r="B73" s="31" t="s">
        <v>332</v>
      </c>
      <c r="C73" s="31" t="s">
        <v>81</v>
      </c>
      <c r="D73" s="31"/>
      <c r="E73" s="2">
        <f>SUM(E57:E72)</f>
        <v>596</v>
      </c>
      <c r="F73" s="2">
        <f t="shared" ref="F73:G73" si="61">SUM(F57:F72)</f>
        <v>596</v>
      </c>
      <c r="G73" s="2">
        <f t="shared" si="61"/>
        <v>0</v>
      </c>
      <c r="H73" s="37">
        <f t="shared" si="51"/>
        <v>822.53412274527659</v>
      </c>
      <c r="I73" s="37">
        <f t="shared" si="52"/>
        <v>932.67816343776394</v>
      </c>
      <c r="J73" s="37">
        <f t="shared" si="52"/>
        <v>0</v>
      </c>
      <c r="K73" s="85">
        <f>SUM(K57:K72)</f>
        <v>1060</v>
      </c>
      <c r="L73" s="85">
        <v>1058</v>
      </c>
      <c r="M73" s="2">
        <v>2</v>
      </c>
      <c r="N73" s="99">
        <f t="shared" si="60"/>
        <v>121.14285714285714</v>
      </c>
      <c r="O73" s="37">
        <v>1452.6915908343383</v>
      </c>
      <c r="P73" s="37">
        <v>1642.2706176365584</v>
      </c>
      <c r="Q73" s="37">
        <v>23.405500292568753</v>
      </c>
      <c r="R73" s="76">
        <f t="shared" si="41"/>
        <v>875</v>
      </c>
      <c r="S73" s="76">
        <v>869</v>
      </c>
      <c r="T73" s="76">
        <v>6</v>
      </c>
      <c r="U73" s="66">
        <f t="shared" si="42"/>
        <v>1196.4012251148545</v>
      </c>
      <c r="V73" s="66">
        <f t="shared" si="54"/>
        <v>1348.0810399925538</v>
      </c>
      <c r="W73" s="66">
        <f t="shared" si="55"/>
        <v>9.3078092519623965</v>
      </c>
      <c r="X73" s="76">
        <v>293</v>
      </c>
      <c r="Y73" s="76">
        <v>113</v>
      </c>
      <c r="Z73" s="76">
        <f t="shared" si="56"/>
        <v>406</v>
      </c>
      <c r="AA73" s="66">
        <f t="shared" si="57"/>
        <v>454.53135180416371</v>
      </c>
      <c r="AB73" s="66">
        <f t="shared" si="58"/>
        <v>175.29707424529181</v>
      </c>
      <c r="AC73" s="66">
        <f t="shared" si="59"/>
        <v>629.82842604945552</v>
      </c>
      <c r="AD73" s="31">
        <f>SUM(AD57:AD72)</f>
        <v>588</v>
      </c>
      <c r="AE73" s="1">
        <v>223</v>
      </c>
      <c r="AF73" s="31">
        <v>80</v>
      </c>
      <c r="AG73" s="1">
        <v>303</v>
      </c>
      <c r="AH73" s="50">
        <f t="shared" si="43"/>
        <v>344.11456082957841</v>
      </c>
      <c r="AI73" s="50">
        <f t="shared" si="44"/>
        <v>123.44916980433307</v>
      </c>
      <c r="AJ73" s="50">
        <f t="shared" si="45"/>
        <v>467.56373063391146</v>
      </c>
      <c r="AK73" s="50"/>
      <c r="AL73" s="50"/>
      <c r="AM73" s="37">
        <v>63902</v>
      </c>
      <c r="AN73" s="37">
        <v>8557</v>
      </c>
      <c r="AO73" s="2">
        <v>64423</v>
      </c>
      <c r="AP73" s="2">
        <v>8545</v>
      </c>
      <c r="AQ73" s="31">
        <f>SUM(AQ57:AQ72)</f>
        <v>555</v>
      </c>
      <c r="AR73" s="50">
        <f t="shared" si="46"/>
        <v>799.88029002462213</v>
      </c>
      <c r="AS73" s="50">
        <f t="shared" si="47"/>
        <v>749.19006479481641</v>
      </c>
      <c r="AW73" s="34">
        <v>588</v>
      </c>
      <c r="AX73" s="1">
        <f t="shared" si="40"/>
        <v>0</v>
      </c>
      <c r="BK73" s="66">
        <v>64462</v>
      </c>
      <c r="BL73" s="66">
        <v>8674</v>
      </c>
      <c r="BM73" s="1">
        <v>64804</v>
      </c>
      <c r="BN73" s="1">
        <v>8707</v>
      </c>
      <c r="BO73" s="51">
        <v>65414</v>
      </c>
      <c r="BP73" s="51">
        <v>8666</v>
      </c>
      <c r="BQ73" s="50">
        <f t="shared" si="48"/>
        <v>907.35139806184804</v>
      </c>
      <c r="BR73" s="50">
        <f t="shared" si="49"/>
        <v>0</v>
      </c>
      <c r="BU73" s="53">
        <v>10733</v>
      </c>
      <c r="BV73" s="53">
        <v>741</v>
      </c>
      <c r="BW73" s="50">
        <f>BU73*1000/BM73</f>
        <v>165.62249243873836</v>
      </c>
      <c r="BX73" s="50">
        <f>BV73*1000/BN73</f>
        <v>85.103939359136334</v>
      </c>
    </row>
    <row r="74" spans="1:76" x14ac:dyDescent="0.2">
      <c r="A74" t="s">
        <v>9</v>
      </c>
      <c r="B74" t="s">
        <v>387</v>
      </c>
      <c r="C74" t="s">
        <v>82</v>
      </c>
      <c r="D74" t="s">
        <v>13</v>
      </c>
      <c r="E74">
        <f t="shared" si="50"/>
        <v>109</v>
      </c>
      <c r="F74">
        <v>104</v>
      </c>
      <c r="G74">
        <v>5</v>
      </c>
      <c r="H74" s="38">
        <f t="shared" si="51"/>
        <v>580.18842816841436</v>
      </c>
      <c r="I74" s="38">
        <f t="shared" si="52"/>
        <v>631.68124392614186</v>
      </c>
      <c r="J74" s="38">
        <f t="shared" si="52"/>
        <v>215.23891519586741</v>
      </c>
      <c r="K74" s="75">
        <f t="shared" si="53"/>
        <v>204</v>
      </c>
      <c r="L74" s="75">
        <v>202</v>
      </c>
      <c r="M74">
        <v>2</v>
      </c>
      <c r="N74" s="98">
        <f t="shared" si="60"/>
        <v>148.90510948905109</v>
      </c>
      <c r="O74" s="38">
        <v>1073.853766384166</v>
      </c>
      <c r="P74" s="38">
        <v>1217.6009644364074</v>
      </c>
      <c r="Q74" s="38">
        <v>83.090984628167845</v>
      </c>
      <c r="R74" s="75">
        <f t="shared" si="41"/>
        <v>137</v>
      </c>
      <c r="S74" s="75">
        <v>137</v>
      </c>
      <c r="T74" s="75">
        <v>0</v>
      </c>
      <c r="U74" s="38">
        <f t="shared" si="42"/>
        <v>712.98464741087696</v>
      </c>
      <c r="V74" s="38">
        <f t="shared" si="54"/>
        <v>823.02054547639068</v>
      </c>
      <c r="W74" s="38">
        <f t="shared" si="55"/>
        <v>0</v>
      </c>
      <c r="X74" s="75">
        <v>62</v>
      </c>
      <c r="Y74" s="75">
        <v>24</v>
      </c>
      <c r="Z74" s="75">
        <f t="shared" si="56"/>
        <v>86</v>
      </c>
      <c r="AA74" s="38">
        <f t="shared" si="57"/>
        <v>372.46185269734468</v>
      </c>
      <c r="AB74" s="38">
        <f t="shared" si="58"/>
        <v>144.17878168929474</v>
      </c>
      <c r="AC74" s="38">
        <f t="shared" si="59"/>
        <v>516.64063438663948</v>
      </c>
      <c r="AD74">
        <v>140</v>
      </c>
      <c r="AE74">
        <v>69</v>
      </c>
      <c r="AF74">
        <v>16</v>
      </c>
      <c r="AG74">
        <v>85</v>
      </c>
      <c r="AH74" s="38">
        <f t="shared" si="43"/>
        <v>414.01656066242651</v>
      </c>
      <c r="AI74" s="38">
        <f t="shared" si="44"/>
        <v>96.003840153606149</v>
      </c>
      <c r="AJ74" s="38">
        <f t="shared" si="45"/>
        <v>510.02040081603263</v>
      </c>
      <c r="AM74" s="38">
        <v>16464</v>
      </c>
      <c r="AN74" s="38">
        <v>2323</v>
      </c>
      <c r="AO74">
        <v>16590</v>
      </c>
      <c r="AP74">
        <v>2407</v>
      </c>
      <c r="AQ74">
        <v>105</v>
      </c>
      <c r="AR74" s="38">
        <f t="shared" si="46"/>
        <v>724.18787502586383</v>
      </c>
      <c r="AS74" s="38">
        <f t="shared" si="47"/>
        <v>539.40203431624366</v>
      </c>
      <c r="AW74" s="35">
        <v>139</v>
      </c>
      <c r="AX74">
        <f t="shared" si="40"/>
        <v>1</v>
      </c>
      <c r="BK74" s="38">
        <v>16646</v>
      </c>
      <c r="BL74" s="38">
        <v>2569</v>
      </c>
      <c r="BM74">
        <v>16666</v>
      </c>
      <c r="BN74">
        <v>2666</v>
      </c>
      <c r="BO74" s="9">
        <v>16641</v>
      </c>
      <c r="BP74" s="9">
        <v>2825</v>
      </c>
      <c r="BQ74" s="38">
        <f t="shared" si="48"/>
        <v>834.03336133445339</v>
      </c>
      <c r="BR74" s="38">
        <f t="shared" si="49"/>
        <v>37.509377344336087</v>
      </c>
    </row>
    <row r="75" spans="1:76" x14ac:dyDescent="0.2">
      <c r="B75" t="s">
        <v>388</v>
      </c>
      <c r="C75" t="s">
        <v>83</v>
      </c>
      <c r="D75" t="s">
        <v>13</v>
      </c>
      <c r="E75">
        <f t="shared" si="50"/>
        <v>89</v>
      </c>
      <c r="F75">
        <v>82</v>
      </c>
      <c r="G75">
        <v>7</v>
      </c>
      <c r="H75" s="38">
        <f t="shared" si="51"/>
        <v>571.97943444730072</v>
      </c>
      <c r="I75" s="38">
        <f t="shared" si="52"/>
        <v>616.35598316295852</v>
      </c>
      <c r="J75" s="38">
        <f t="shared" si="52"/>
        <v>310.28368794326241</v>
      </c>
      <c r="K75" s="75">
        <f t="shared" si="53"/>
        <v>168</v>
      </c>
      <c r="L75" s="75">
        <v>161</v>
      </c>
      <c r="M75">
        <v>7</v>
      </c>
      <c r="N75" s="98">
        <f t="shared" si="60"/>
        <v>128.24427480916032</v>
      </c>
      <c r="O75" s="38">
        <v>1074.1001214756091</v>
      </c>
      <c r="P75" s="38">
        <v>1204.0083757104396</v>
      </c>
      <c r="Q75" s="38">
        <v>308.50594975760248</v>
      </c>
      <c r="R75" s="75">
        <f t="shared" si="41"/>
        <v>131</v>
      </c>
      <c r="S75" s="75">
        <v>131</v>
      </c>
      <c r="T75" s="75">
        <v>0</v>
      </c>
      <c r="U75" s="38">
        <f t="shared" si="42"/>
        <v>844.18095115349911</v>
      </c>
      <c r="V75" s="38">
        <f t="shared" si="54"/>
        <v>993.40259346325922</v>
      </c>
      <c r="W75" s="38">
        <f t="shared" si="55"/>
        <v>0</v>
      </c>
      <c r="X75" s="75">
        <v>52</v>
      </c>
      <c r="Y75" s="75">
        <v>13</v>
      </c>
      <c r="Z75" s="75">
        <f t="shared" si="56"/>
        <v>65</v>
      </c>
      <c r="AA75" s="38">
        <f t="shared" si="57"/>
        <v>394.32774702358381</v>
      </c>
      <c r="AB75" s="38">
        <f t="shared" si="58"/>
        <v>98.581936755895953</v>
      </c>
      <c r="AC75" s="38">
        <f t="shared" si="59"/>
        <v>492.90968377947979</v>
      </c>
      <c r="AD75">
        <v>74</v>
      </c>
      <c r="AE75">
        <v>29</v>
      </c>
      <c r="AF75">
        <v>9</v>
      </c>
      <c r="AG75">
        <v>38</v>
      </c>
      <c r="AH75" s="38">
        <f t="shared" si="43"/>
        <v>222.3244403557191</v>
      </c>
      <c r="AI75" s="38">
        <f t="shared" si="44"/>
        <v>68.99724011039558</v>
      </c>
      <c r="AJ75" s="38">
        <f t="shared" si="45"/>
        <v>291.32168046611469</v>
      </c>
      <c r="AM75" s="38">
        <v>13304</v>
      </c>
      <c r="AN75" s="38">
        <v>2256</v>
      </c>
      <c r="AO75">
        <v>13372</v>
      </c>
      <c r="AP75">
        <v>2269</v>
      </c>
      <c r="AQ75">
        <v>74</v>
      </c>
      <c r="AR75" s="38">
        <f t="shared" si="46"/>
        <v>477.54259163655138</v>
      </c>
      <c r="AS75" s="38">
        <f t="shared" si="47"/>
        <v>478.06705859551653</v>
      </c>
      <c r="AW75" s="35">
        <v>74</v>
      </c>
      <c r="AX75">
        <f t="shared" si="40"/>
        <v>0</v>
      </c>
      <c r="BK75" s="38">
        <v>13187</v>
      </c>
      <c r="BL75" s="38">
        <v>2331</v>
      </c>
      <c r="BM75">
        <v>13044</v>
      </c>
      <c r="BN75">
        <v>2452</v>
      </c>
      <c r="BO75" s="9">
        <v>12972</v>
      </c>
      <c r="BP75" s="9">
        <v>2507</v>
      </c>
      <c r="BQ75" s="38">
        <f t="shared" si="48"/>
        <v>567.31064090769701</v>
      </c>
      <c r="BR75" s="38">
        <f t="shared" si="49"/>
        <v>0</v>
      </c>
    </row>
    <row r="76" spans="1:76" x14ac:dyDescent="0.2">
      <c r="B76" t="s">
        <v>389</v>
      </c>
      <c r="C76" t="s">
        <v>84</v>
      </c>
      <c r="D76" t="s">
        <v>13</v>
      </c>
      <c r="E76">
        <f t="shared" si="50"/>
        <v>115</v>
      </c>
      <c r="F76">
        <v>111</v>
      </c>
      <c r="G76">
        <v>4</v>
      </c>
      <c r="H76" s="38">
        <f t="shared" si="51"/>
        <v>760.17979904812273</v>
      </c>
      <c r="I76" s="38">
        <f t="shared" si="52"/>
        <v>826.75405928794873</v>
      </c>
      <c r="J76" s="38">
        <f t="shared" si="52"/>
        <v>235.01762632197415</v>
      </c>
      <c r="K76" s="75">
        <f t="shared" si="53"/>
        <v>137</v>
      </c>
      <c r="L76" s="75">
        <v>133</v>
      </c>
      <c r="M76">
        <v>4</v>
      </c>
      <c r="N76" s="98">
        <f t="shared" si="60"/>
        <v>155.68181818181819</v>
      </c>
      <c r="O76" s="38">
        <v>890.65141073982579</v>
      </c>
      <c r="P76" s="38">
        <v>975.35934291581111</v>
      </c>
      <c r="Q76" s="38">
        <v>229.09507445589921</v>
      </c>
      <c r="R76" s="75">
        <f t="shared" si="41"/>
        <v>88</v>
      </c>
      <c r="S76" s="75">
        <v>88</v>
      </c>
      <c r="T76" s="75">
        <v>0</v>
      </c>
      <c r="U76" s="38">
        <f t="shared" si="42"/>
        <v>568.84292178409828</v>
      </c>
      <c r="V76" s="38">
        <f t="shared" si="54"/>
        <v>644.5469860104007</v>
      </c>
      <c r="W76" s="38">
        <f t="shared" si="55"/>
        <v>0</v>
      </c>
      <c r="X76" s="75">
        <v>38</v>
      </c>
      <c r="Y76" s="75">
        <v>13</v>
      </c>
      <c r="Z76" s="75">
        <f t="shared" si="56"/>
        <v>51</v>
      </c>
      <c r="AA76" s="38">
        <f t="shared" si="57"/>
        <v>278.32710759540026</v>
      </c>
      <c r="AB76" s="38">
        <f t="shared" si="58"/>
        <v>95.217168387900102</v>
      </c>
      <c r="AC76" s="38">
        <f t="shared" si="59"/>
        <v>373.54427598330039</v>
      </c>
      <c r="AD76">
        <v>111</v>
      </c>
      <c r="AE76">
        <v>45</v>
      </c>
      <c r="AF76">
        <v>12</v>
      </c>
      <c r="AG76">
        <v>57</v>
      </c>
      <c r="AH76" s="38">
        <f t="shared" si="43"/>
        <v>329.67032967032969</v>
      </c>
      <c r="AI76" s="38">
        <f t="shared" si="44"/>
        <v>87.912087912087912</v>
      </c>
      <c r="AJ76" s="38">
        <f t="shared" si="45"/>
        <v>417.58241758241758</v>
      </c>
      <c r="AM76" s="38">
        <v>13426</v>
      </c>
      <c r="AN76" s="38">
        <v>1702</v>
      </c>
      <c r="AO76">
        <v>13636</v>
      </c>
      <c r="AP76">
        <v>1746</v>
      </c>
      <c r="AQ76">
        <v>81</v>
      </c>
      <c r="AR76" s="38">
        <f t="shared" si="46"/>
        <v>715.39056457849961</v>
      </c>
      <c r="AS76" s="38">
        <f t="shared" si="47"/>
        <v>523.49253538421772</v>
      </c>
      <c r="AW76" s="35">
        <v>110</v>
      </c>
      <c r="AX76">
        <f t="shared" si="40"/>
        <v>1</v>
      </c>
      <c r="BK76" s="38">
        <v>13653</v>
      </c>
      <c r="BL76" s="38">
        <v>1817</v>
      </c>
      <c r="BM76">
        <v>13650</v>
      </c>
      <c r="BN76">
        <v>1866</v>
      </c>
      <c r="BO76" s="9">
        <v>13553</v>
      </c>
      <c r="BP76" s="9">
        <v>1920</v>
      </c>
      <c r="BQ76" s="38">
        <f t="shared" si="48"/>
        <v>805.86080586080584</v>
      </c>
      <c r="BR76" s="38">
        <f t="shared" si="49"/>
        <v>53.59056806002144</v>
      </c>
    </row>
    <row r="77" spans="1:76" x14ac:dyDescent="0.2">
      <c r="B77" t="s">
        <v>390</v>
      </c>
      <c r="C77" t="s">
        <v>85</v>
      </c>
      <c r="D77" t="s">
        <v>13</v>
      </c>
      <c r="E77">
        <f t="shared" si="50"/>
        <v>178</v>
      </c>
      <c r="F77">
        <v>175</v>
      </c>
      <c r="G77">
        <v>3</v>
      </c>
      <c r="H77" s="38">
        <f t="shared" si="51"/>
        <v>880.14240506329111</v>
      </c>
      <c r="I77" s="38">
        <f t="shared" si="52"/>
        <v>1047.3397570171765</v>
      </c>
      <c r="J77" s="38">
        <f t="shared" si="52"/>
        <v>85.348506401137982</v>
      </c>
      <c r="K77" s="75">
        <f t="shared" si="53"/>
        <v>230</v>
      </c>
      <c r="L77" s="75">
        <v>226</v>
      </c>
      <c r="M77">
        <v>4</v>
      </c>
      <c r="N77" s="98">
        <f t="shared" si="60"/>
        <v>103.6036036036036</v>
      </c>
      <c r="O77" s="38">
        <v>1132.781717888101</v>
      </c>
      <c r="P77" s="38">
        <v>1348.609619286311</v>
      </c>
      <c r="Q77" s="38">
        <v>112.80315848843767</v>
      </c>
      <c r="R77" s="75">
        <f t="shared" si="41"/>
        <v>222</v>
      </c>
      <c r="S77" s="75">
        <v>222</v>
      </c>
      <c r="T77" s="75">
        <v>0</v>
      </c>
      <c r="U77" s="38">
        <f t="shared" si="42"/>
        <v>1105.4125379674351</v>
      </c>
      <c r="V77" s="38">
        <f t="shared" si="54"/>
        <v>1344.0697463219713</v>
      </c>
      <c r="W77" s="38">
        <f t="shared" si="55"/>
        <v>0</v>
      </c>
      <c r="X77" s="75">
        <v>86</v>
      </c>
      <c r="Y77" s="75">
        <v>49</v>
      </c>
      <c r="Z77" s="75">
        <f t="shared" si="56"/>
        <v>135</v>
      </c>
      <c r="AA77" s="38">
        <f t="shared" si="57"/>
        <v>520.67566749409696</v>
      </c>
      <c r="AB77" s="38">
        <f t="shared" si="58"/>
        <v>296.66404310710175</v>
      </c>
      <c r="AC77" s="38">
        <f t="shared" si="59"/>
        <v>817.33971060119882</v>
      </c>
      <c r="AD77">
        <v>196</v>
      </c>
      <c r="AE77">
        <v>80</v>
      </c>
      <c r="AF77">
        <v>42</v>
      </c>
      <c r="AG77">
        <v>122</v>
      </c>
      <c r="AH77" s="38">
        <f t="shared" si="43"/>
        <v>484.23218933478603</v>
      </c>
      <c r="AI77" s="38">
        <f t="shared" si="44"/>
        <v>254.22189940076265</v>
      </c>
      <c r="AJ77" s="38">
        <f t="shared" si="45"/>
        <v>738.45408873554868</v>
      </c>
      <c r="AM77" s="38">
        <v>16709</v>
      </c>
      <c r="AN77" s="38">
        <v>3515</v>
      </c>
      <c r="AO77">
        <v>16758</v>
      </c>
      <c r="AP77">
        <v>3546</v>
      </c>
      <c r="AQ77">
        <v>152</v>
      </c>
      <c r="AR77" s="38">
        <f t="shared" si="46"/>
        <v>975.46409197232867</v>
      </c>
      <c r="AS77" s="38">
        <f t="shared" si="47"/>
        <v>759.16491858955146</v>
      </c>
      <c r="AW77" s="35">
        <v>196</v>
      </c>
      <c r="AX77">
        <f t="shared" si="40"/>
        <v>0</v>
      </c>
      <c r="BK77" s="38">
        <v>16517</v>
      </c>
      <c r="BL77" s="38">
        <v>3566</v>
      </c>
      <c r="BM77">
        <v>16521</v>
      </c>
      <c r="BN77">
        <v>3572</v>
      </c>
      <c r="BO77" s="9">
        <v>16467</v>
      </c>
      <c r="BP77" s="9">
        <v>3555</v>
      </c>
      <c r="BQ77" s="38">
        <f t="shared" si="48"/>
        <v>1186.3688638702258</v>
      </c>
      <c r="BR77" s="38">
        <f t="shared" si="49"/>
        <v>0</v>
      </c>
    </row>
    <row r="78" spans="1:76" x14ac:dyDescent="0.2">
      <c r="B78" t="s">
        <v>391</v>
      </c>
      <c r="C78" t="s">
        <v>86</v>
      </c>
      <c r="D78" t="s">
        <v>13</v>
      </c>
      <c r="E78">
        <f t="shared" si="50"/>
        <v>8</v>
      </c>
      <c r="F78">
        <v>8</v>
      </c>
      <c r="G78">
        <v>0</v>
      </c>
      <c r="H78" s="38">
        <f t="shared" si="51"/>
        <v>290.69767441860466</v>
      </c>
      <c r="I78" s="38">
        <f t="shared" si="52"/>
        <v>323.88663967611336</v>
      </c>
      <c r="J78" s="38">
        <f t="shared" si="52"/>
        <v>0</v>
      </c>
      <c r="K78" s="75">
        <f t="shared" si="53"/>
        <v>19</v>
      </c>
      <c r="L78" s="75">
        <v>19</v>
      </c>
      <c r="M78">
        <v>0</v>
      </c>
      <c r="N78" s="98">
        <f t="shared" si="60"/>
        <v>67.857142857142861</v>
      </c>
      <c r="O78" s="38">
        <v>686.66425731839536</v>
      </c>
      <c r="P78" s="38">
        <v>763.97265782066745</v>
      </c>
      <c r="Q78" s="38">
        <v>0</v>
      </c>
      <c r="R78" s="75">
        <f t="shared" si="41"/>
        <v>28</v>
      </c>
      <c r="S78" s="75">
        <v>28</v>
      </c>
      <c r="T78" s="75">
        <v>0</v>
      </c>
      <c r="U78" s="38">
        <f t="shared" si="42"/>
        <v>997.5062344139651</v>
      </c>
      <c r="V78" s="38">
        <f t="shared" si="54"/>
        <v>1106.2821019359938</v>
      </c>
      <c r="W78" s="38">
        <f t="shared" si="55"/>
        <v>0</v>
      </c>
      <c r="X78" s="75">
        <v>14</v>
      </c>
      <c r="Y78" s="75">
        <v>3</v>
      </c>
      <c r="Z78" s="75">
        <f t="shared" si="56"/>
        <v>17</v>
      </c>
      <c r="AA78" s="38">
        <f t="shared" si="57"/>
        <v>553.14105096799688</v>
      </c>
      <c r="AB78" s="38">
        <f t="shared" si="58"/>
        <v>118.53022520742789</v>
      </c>
      <c r="AC78" s="38">
        <f t="shared" si="59"/>
        <v>671.67127617542474</v>
      </c>
      <c r="AD78">
        <v>21</v>
      </c>
      <c r="AE78">
        <v>16</v>
      </c>
      <c r="AF78">
        <v>2</v>
      </c>
      <c r="AG78">
        <v>18</v>
      </c>
      <c r="AH78" s="38">
        <f t="shared" si="43"/>
        <v>622.08398133748051</v>
      </c>
      <c r="AI78" s="38">
        <f t="shared" si="44"/>
        <v>77.760497667185064</v>
      </c>
      <c r="AJ78" s="38">
        <f t="shared" si="45"/>
        <v>699.84447900466569</v>
      </c>
      <c r="AM78" s="38">
        <v>2470</v>
      </c>
      <c r="AN78" s="38">
        <v>282</v>
      </c>
      <c r="AO78">
        <v>2487</v>
      </c>
      <c r="AP78">
        <v>280</v>
      </c>
      <c r="AQ78">
        <v>20</v>
      </c>
      <c r="AR78" s="38">
        <f t="shared" si="46"/>
        <v>746.26865671641792</v>
      </c>
      <c r="AS78" s="38">
        <f t="shared" si="47"/>
        <v>706.21468926553678</v>
      </c>
      <c r="AW78" s="35">
        <v>21</v>
      </c>
      <c r="AX78">
        <f t="shared" si="40"/>
        <v>0</v>
      </c>
      <c r="BK78" s="38">
        <v>2531</v>
      </c>
      <c r="BL78" s="38">
        <v>276</v>
      </c>
      <c r="BM78">
        <v>2572</v>
      </c>
      <c r="BN78">
        <v>242</v>
      </c>
      <c r="BO78" s="9">
        <v>2617</v>
      </c>
      <c r="BP78" s="9">
        <v>215</v>
      </c>
      <c r="BQ78" s="38">
        <f t="shared" si="48"/>
        <v>816.48522550544328</v>
      </c>
      <c r="BR78" s="38">
        <f t="shared" si="49"/>
        <v>0</v>
      </c>
    </row>
    <row r="79" spans="1:76" x14ac:dyDescent="0.2">
      <c r="B79" t="s">
        <v>392</v>
      </c>
      <c r="C79" t="s">
        <v>87</v>
      </c>
      <c r="D79" t="s">
        <v>13</v>
      </c>
      <c r="E79">
        <f t="shared" si="50"/>
        <v>319</v>
      </c>
      <c r="F79">
        <v>314</v>
      </c>
      <c r="G79">
        <v>5</v>
      </c>
      <c r="H79" s="38">
        <f t="shared" si="51"/>
        <v>962.7572885857428</v>
      </c>
      <c r="I79" s="38">
        <f t="shared" si="52"/>
        <v>1118.2336182336182</v>
      </c>
      <c r="J79" s="38">
        <f t="shared" si="52"/>
        <v>98.931539374752674</v>
      </c>
      <c r="K79" s="75">
        <f t="shared" si="53"/>
        <v>345</v>
      </c>
      <c r="L79" s="75">
        <v>340</v>
      </c>
      <c r="M79">
        <v>5</v>
      </c>
      <c r="N79" s="98">
        <f t="shared" si="60"/>
        <v>107.8125</v>
      </c>
      <c r="O79" s="38">
        <v>1037.750037599639</v>
      </c>
      <c r="P79" s="38">
        <v>1208.0727686185332</v>
      </c>
      <c r="Q79" s="38">
        <v>98.019996079200155</v>
      </c>
      <c r="R79" s="75">
        <f t="shared" si="41"/>
        <v>320</v>
      </c>
      <c r="S79" s="75">
        <v>319</v>
      </c>
      <c r="T79" s="75">
        <v>1</v>
      </c>
      <c r="U79" s="38">
        <f t="shared" si="42"/>
        <v>964.14582705634223</v>
      </c>
      <c r="V79" s="38">
        <f t="shared" si="54"/>
        <v>1144.0252474537369</v>
      </c>
      <c r="W79" s="38">
        <f t="shared" si="55"/>
        <v>3.586286042174724</v>
      </c>
      <c r="X79" s="75">
        <v>127</v>
      </c>
      <c r="Y79" s="75">
        <v>40</v>
      </c>
      <c r="Z79" s="75">
        <f t="shared" si="56"/>
        <v>167</v>
      </c>
      <c r="AA79" s="38">
        <f t="shared" si="57"/>
        <v>455.45832735618995</v>
      </c>
      <c r="AB79" s="38">
        <f t="shared" si="58"/>
        <v>143.45144168698894</v>
      </c>
      <c r="AC79" s="38">
        <f t="shared" si="59"/>
        <v>598.90976904317893</v>
      </c>
      <c r="AD79">
        <v>275</v>
      </c>
      <c r="AE79">
        <v>134</v>
      </c>
      <c r="AF79">
        <v>50</v>
      </c>
      <c r="AG79">
        <v>184</v>
      </c>
      <c r="AH79" s="38">
        <f t="shared" si="43"/>
        <v>481.85839116832682</v>
      </c>
      <c r="AI79" s="38">
        <f t="shared" si="44"/>
        <v>179.79790715236075</v>
      </c>
      <c r="AJ79" s="38">
        <f t="shared" si="45"/>
        <v>661.6562983206876</v>
      </c>
      <c r="AM79" s="38">
        <v>28080</v>
      </c>
      <c r="AN79" s="38">
        <v>5054</v>
      </c>
      <c r="AO79">
        <v>28144</v>
      </c>
      <c r="AP79">
        <v>5101</v>
      </c>
      <c r="AQ79">
        <v>244</v>
      </c>
      <c r="AR79" s="38">
        <f t="shared" si="46"/>
        <v>827.14229855325289</v>
      </c>
      <c r="AS79" s="38">
        <f t="shared" si="47"/>
        <v>730.56079523339019</v>
      </c>
      <c r="AW79" s="35">
        <v>274</v>
      </c>
      <c r="AX79">
        <f t="shared" si="40"/>
        <v>1</v>
      </c>
      <c r="BK79" s="38">
        <v>27884</v>
      </c>
      <c r="BL79" s="38">
        <v>5306</v>
      </c>
      <c r="BM79">
        <v>27809</v>
      </c>
      <c r="BN79">
        <v>5438</v>
      </c>
      <c r="BO79" s="9">
        <v>27865</v>
      </c>
      <c r="BP79" s="9">
        <v>5534</v>
      </c>
      <c r="BQ79" s="38">
        <f t="shared" si="48"/>
        <v>985.29253119493694</v>
      </c>
      <c r="BR79" s="38">
        <f t="shared" si="49"/>
        <v>18.389113644722325</v>
      </c>
    </row>
    <row r="80" spans="1:76" x14ac:dyDescent="0.2">
      <c r="B80" t="s">
        <v>393</v>
      </c>
      <c r="C80" t="s">
        <v>88</v>
      </c>
      <c r="D80" t="s">
        <v>13</v>
      </c>
      <c r="E80">
        <f t="shared" si="50"/>
        <v>5</v>
      </c>
      <c r="F80">
        <v>5</v>
      </c>
      <c r="G80">
        <v>0</v>
      </c>
      <c r="H80" s="38">
        <f t="shared" si="51"/>
        <v>359.19540229885058</v>
      </c>
      <c r="I80" s="38">
        <f t="shared" si="52"/>
        <v>384.02457757296469</v>
      </c>
      <c r="J80" s="38">
        <f t="shared" si="52"/>
        <v>0</v>
      </c>
      <c r="K80" s="75">
        <f t="shared" si="53"/>
        <v>14</v>
      </c>
      <c r="L80" s="75">
        <v>14</v>
      </c>
      <c r="M80">
        <v>0</v>
      </c>
      <c r="N80" s="98">
        <f t="shared" si="60"/>
        <v>700</v>
      </c>
      <c r="O80" s="38">
        <v>1018.1818181818181</v>
      </c>
      <c r="P80" s="38">
        <v>1086.1132660977503</v>
      </c>
      <c r="Q80" s="38">
        <v>0</v>
      </c>
      <c r="R80" s="75">
        <f t="shared" si="41"/>
        <v>2</v>
      </c>
      <c r="S80" s="75">
        <v>2</v>
      </c>
      <c r="T80" s="75">
        <v>0</v>
      </c>
      <c r="U80" s="38">
        <f t="shared" si="42"/>
        <v>145.98540145985402</v>
      </c>
      <c r="V80" s="38">
        <f t="shared" si="54"/>
        <v>155.15903801396431</v>
      </c>
      <c r="W80" s="38">
        <f t="shared" si="55"/>
        <v>0</v>
      </c>
      <c r="X80" s="75">
        <v>1</v>
      </c>
      <c r="Y80" s="75">
        <v>1</v>
      </c>
      <c r="Z80" s="75">
        <f t="shared" si="56"/>
        <v>2</v>
      </c>
      <c r="AA80" s="38">
        <f t="shared" si="57"/>
        <v>77.579519006982153</v>
      </c>
      <c r="AB80" s="38">
        <f t="shared" si="58"/>
        <v>77.579519006982153</v>
      </c>
      <c r="AC80" s="38">
        <f t="shared" si="59"/>
        <v>155.15903801396431</v>
      </c>
      <c r="AD80">
        <v>5</v>
      </c>
      <c r="AE80">
        <v>2</v>
      </c>
      <c r="AF80">
        <v>2</v>
      </c>
      <c r="AG80">
        <v>4</v>
      </c>
      <c r="AH80" s="38">
        <f t="shared" si="43"/>
        <v>148.8095238095238</v>
      </c>
      <c r="AI80" s="38">
        <f t="shared" si="44"/>
        <v>148.8095238095238</v>
      </c>
      <c r="AJ80" s="38">
        <f t="shared" si="45"/>
        <v>297.61904761904759</v>
      </c>
      <c r="AM80" s="38">
        <v>1302</v>
      </c>
      <c r="AN80" s="38">
        <v>90</v>
      </c>
      <c r="AO80">
        <v>1289</v>
      </c>
      <c r="AP80">
        <v>86</v>
      </c>
      <c r="AQ80">
        <v>17</v>
      </c>
      <c r="AR80" s="38">
        <f t="shared" si="46"/>
        <v>350.14005602240894</v>
      </c>
      <c r="AS80" s="38">
        <f t="shared" si="47"/>
        <v>1158.8275391956374</v>
      </c>
      <c r="AW80" s="35">
        <v>5</v>
      </c>
      <c r="AX80">
        <f t="shared" si="40"/>
        <v>0</v>
      </c>
      <c r="BK80" s="38">
        <v>1289</v>
      </c>
      <c r="BL80" s="38">
        <v>81</v>
      </c>
      <c r="BM80">
        <v>1344</v>
      </c>
      <c r="BN80">
        <v>84</v>
      </c>
      <c r="BO80" s="9">
        <v>1384</v>
      </c>
      <c r="BP80" s="9">
        <v>83</v>
      </c>
      <c r="BQ80" s="38">
        <f t="shared" si="48"/>
        <v>372.02380952380952</v>
      </c>
      <c r="BR80" s="38">
        <f t="shared" si="49"/>
        <v>0</v>
      </c>
    </row>
    <row r="81" spans="1:76" x14ac:dyDescent="0.2">
      <c r="B81" t="s">
        <v>394</v>
      </c>
      <c r="C81" t="s">
        <v>89</v>
      </c>
      <c r="D81" t="s">
        <v>13</v>
      </c>
      <c r="E81">
        <f t="shared" si="50"/>
        <v>114</v>
      </c>
      <c r="F81">
        <v>105</v>
      </c>
      <c r="G81">
        <v>9</v>
      </c>
      <c r="H81" s="38">
        <f t="shared" si="51"/>
        <v>807.47981300467484</v>
      </c>
      <c r="I81" s="38">
        <f t="shared" si="52"/>
        <v>962.77278562259312</v>
      </c>
      <c r="J81" s="38">
        <f t="shared" si="52"/>
        <v>280.19925280199254</v>
      </c>
      <c r="K81" s="75">
        <f t="shared" si="53"/>
        <v>139</v>
      </c>
      <c r="L81" s="75">
        <v>133</v>
      </c>
      <c r="M81">
        <v>6</v>
      </c>
      <c r="N81" s="98">
        <f t="shared" si="60"/>
        <v>103.73134328358209</v>
      </c>
      <c r="O81" s="38">
        <v>980.39215686274508</v>
      </c>
      <c r="P81" s="38">
        <v>1218.1718263418209</v>
      </c>
      <c r="Q81" s="38">
        <v>184.04907975460122</v>
      </c>
      <c r="R81" s="75">
        <f t="shared" si="41"/>
        <v>134</v>
      </c>
      <c r="S81" s="75">
        <v>134</v>
      </c>
      <c r="T81" s="75">
        <v>0</v>
      </c>
      <c r="U81" s="38">
        <f t="shared" si="42"/>
        <v>960.98680436029838</v>
      </c>
      <c r="V81" s="38">
        <f t="shared" si="54"/>
        <v>1256.3285205325333</v>
      </c>
      <c r="W81" s="38">
        <f t="shared" si="55"/>
        <v>0</v>
      </c>
      <c r="X81" s="75">
        <v>69</v>
      </c>
      <c r="Y81" s="75">
        <v>18</v>
      </c>
      <c r="Z81" s="75">
        <f t="shared" si="56"/>
        <v>87</v>
      </c>
      <c r="AA81" s="38">
        <f t="shared" si="57"/>
        <v>646.91543221451343</v>
      </c>
      <c r="AB81" s="38">
        <f t="shared" si="58"/>
        <v>168.76054753422088</v>
      </c>
      <c r="AC81" s="38">
        <f t="shared" si="59"/>
        <v>815.67597974873433</v>
      </c>
      <c r="AD81">
        <v>100</v>
      </c>
      <c r="AE81">
        <v>48</v>
      </c>
      <c r="AF81">
        <v>12</v>
      </c>
      <c r="AG81">
        <v>60</v>
      </c>
      <c r="AH81" s="38">
        <f t="shared" si="43"/>
        <v>458.36516424751721</v>
      </c>
      <c r="AI81" s="38">
        <f t="shared" si="44"/>
        <v>114.5912910618793</v>
      </c>
      <c r="AJ81" s="38">
        <f t="shared" si="45"/>
        <v>572.95645530939646</v>
      </c>
      <c r="AM81" s="38">
        <v>10906</v>
      </c>
      <c r="AN81" s="38">
        <v>3212</v>
      </c>
      <c r="AO81">
        <v>10918</v>
      </c>
      <c r="AP81">
        <v>3260</v>
      </c>
      <c r="AQ81">
        <v>58</v>
      </c>
      <c r="AR81" s="38">
        <f t="shared" si="46"/>
        <v>728.65053920139906</v>
      </c>
      <c r="AS81" s="38">
        <f t="shared" si="47"/>
        <v>431.09855804965065</v>
      </c>
      <c r="AW81" s="35">
        <v>100</v>
      </c>
      <c r="AX81">
        <f t="shared" si="40"/>
        <v>0</v>
      </c>
      <c r="BK81" s="38">
        <v>10666</v>
      </c>
      <c r="BL81" s="38">
        <v>3278</v>
      </c>
      <c r="BM81">
        <v>10472</v>
      </c>
      <c r="BN81">
        <v>3252</v>
      </c>
      <c r="BO81" s="9">
        <v>10293</v>
      </c>
      <c r="BP81" s="9">
        <v>3161</v>
      </c>
      <c r="BQ81" s="38">
        <f t="shared" si="48"/>
        <v>954.92742551566084</v>
      </c>
      <c r="BR81" s="38">
        <f t="shared" si="49"/>
        <v>0</v>
      </c>
    </row>
    <row r="82" spans="1:76" x14ac:dyDescent="0.2">
      <c r="B82" t="s">
        <v>395</v>
      </c>
      <c r="C82" t="s">
        <v>90</v>
      </c>
      <c r="D82" t="s">
        <v>13</v>
      </c>
      <c r="E82">
        <f t="shared" si="50"/>
        <v>271</v>
      </c>
      <c r="F82">
        <v>263</v>
      </c>
      <c r="G82">
        <v>8</v>
      </c>
      <c r="H82" s="38">
        <f t="shared" si="51"/>
        <v>1149.5715618902179</v>
      </c>
      <c r="I82" s="38">
        <f t="shared" si="52"/>
        <v>1317.5032561867549</v>
      </c>
      <c r="J82" s="38">
        <f t="shared" si="52"/>
        <v>221.48394241417498</v>
      </c>
      <c r="K82" s="75">
        <f t="shared" si="53"/>
        <v>335</v>
      </c>
      <c r="L82" s="75">
        <v>316</v>
      </c>
      <c r="M82">
        <v>19</v>
      </c>
      <c r="N82" s="98">
        <f t="shared" si="60"/>
        <v>112.04013377926421</v>
      </c>
      <c r="O82" s="38">
        <v>1414.2181695373185</v>
      </c>
      <c r="P82" s="38">
        <v>1581.1858894170628</v>
      </c>
      <c r="Q82" s="38">
        <v>513.09748852281939</v>
      </c>
      <c r="R82" s="75">
        <f t="shared" si="41"/>
        <v>299</v>
      </c>
      <c r="S82" s="75">
        <v>297</v>
      </c>
      <c r="T82" s="75">
        <v>2</v>
      </c>
      <c r="U82" s="38">
        <f t="shared" si="42"/>
        <v>1261.4969200911316</v>
      </c>
      <c r="V82" s="38">
        <f t="shared" si="54"/>
        <v>1496.8249168430602</v>
      </c>
      <c r="W82" s="38">
        <f t="shared" si="55"/>
        <v>10.079629069650236</v>
      </c>
      <c r="X82" s="75">
        <v>129</v>
      </c>
      <c r="Y82" s="75">
        <v>38</v>
      </c>
      <c r="Z82" s="75">
        <f t="shared" si="56"/>
        <v>167</v>
      </c>
      <c r="AA82" s="38">
        <f t="shared" si="57"/>
        <v>650.13607499244029</v>
      </c>
      <c r="AB82" s="38">
        <f t="shared" si="58"/>
        <v>191.51295232335451</v>
      </c>
      <c r="AC82" s="38">
        <f t="shared" si="59"/>
        <v>841.6490273157948</v>
      </c>
      <c r="AD82">
        <v>206</v>
      </c>
      <c r="AE82">
        <v>106</v>
      </c>
      <c r="AF82">
        <v>25</v>
      </c>
      <c r="AG82">
        <v>131</v>
      </c>
      <c r="AH82" s="38">
        <f t="shared" si="43"/>
        <v>538.37167961806085</v>
      </c>
      <c r="AI82" s="38">
        <f t="shared" si="44"/>
        <v>126.97445274010869</v>
      </c>
      <c r="AJ82" s="38">
        <f t="shared" si="45"/>
        <v>665.34613235816948</v>
      </c>
      <c r="AM82" s="38">
        <v>19962</v>
      </c>
      <c r="AN82" s="38">
        <v>3612</v>
      </c>
      <c r="AO82">
        <v>19985</v>
      </c>
      <c r="AP82">
        <v>3703</v>
      </c>
      <c r="AQ82">
        <v>106</v>
      </c>
      <c r="AR82" s="38">
        <f t="shared" si="46"/>
        <v>868.42881834661273</v>
      </c>
      <c r="AS82" s="38">
        <f t="shared" si="47"/>
        <v>445.50918337326107</v>
      </c>
      <c r="AW82" s="35">
        <v>206</v>
      </c>
      <c r="AX82">
        <f t="shared" si="40"/>
        <v>0</v>
      </c>
      <c r="BK82" s="38">
        <v>19842</v>
      </c>
      <c r="BL82" s="38">
        <v>3860</v>
      </c>
      <c r="BM82">
        <v>19689</v>
      </c>
      <c r="BN82">
        <v>4032</v>
      </c>
      <c r="BO82" s="9">
        <v>19654</v>
      </c>
      <c r="BP82" s="9">
        <v>4139</v>
      </c>
      <c r="BQ82" s="38">
        <f t="shared" si="48"/>
        <v>1046.2694905784956</v>
      </c>
      <c r="BR82" s="38">
        <f t="shared" si="49"/>
        <v>0</v>
      </c>
    </row>
    <row r="83" spans="1:76" x14ac:dyDescent="0.2">
      <c r="B83" t="s">
        <v>396</v>
      </c>
      <c r="C83" t="s">
        <v>91</v>
      </c>
      <c r="D83" t="s">
        <v>13</v>
      </c>
      <c r="E83">
        <f t="shared" si="50"/>
        <v>265</v>
      </c>
      <c r="F83">
        <v>263</v>
      </c>
      <c r="G83">
        <v>2</v>
      </c>
      <c r="H83" s="38">
        <f t="shared" si="51"/>
        <v>1199.203547832383</v>
      </c>
      <c r="I83" s="38">
        <f t="shared" si="52"/>
        <v>1432.2278494799325</v>
      </c>
      <c r="J83" s="38">
        <f t="shared" si="52"/>
        <v>53.547523427041504</v>
      </c>
      <c r="K83" s="75">
        <f t="shared" si="53"/>
        <v>308</v>
      </c>
      <c r="L83" s="75">
        <v>305</v>
      </c>
      <c r="M83">
        <v>3</v>
      </c>
      <c r="N83" s="98">
        <f t="shared" si="60"/>
        <v>123.2</v>
      </c>
      <c r="O83" s="38">
        <v>1391.9645681746283</v>
      </c>
      <c r="P83" s="38">
        <v>1664.4837371752892</v>
      </c>
      <c r="Q83" s="38">
        <v>78.885090717854325</v>
      </c>
      <c r="R83" s="75">
        <f t="shared" si="41"/>
        <v>250</v>
      </c>
      <c r="S83" s="75">
        <v>250</v>
      </c>
      <c r="T83" s="75">
        <v>0</v>
      </c>
      <c r="U83" s="38">
        <f t="shared" si="42"/>
        <v>1132.5028312570782</v>
      </c>
      <c r="V83" s="38">
        <f t="shared" si="54"/>
        <v>1377.4104683195592</v>
      </c>
      <c r="W83" s="38">
        <f t="shared" si="55"/>
        <v>0</v>
      </c>
      <c r="X83" s="75">
        <v>105</v>
      </c>
      <c r="Y83" s="75">
        <v>25</v>
      </c>
      <c r="Z83" s="75">
        <f t="shared" si="56"/>
        <v>130</v>
      </c>
      <c r="AA83" s="38">
        <f t="shared" si="57"/>
        <v>578.51239669421489</v>
      </c>
      <c r="AB83" s="38">
        <f t="shared" si="58"/>
        <v>137.74104683195591</v>
      </c>
      <c r="AC83" s="38">
        <f t="shared" si="59"/>
        <v>716.25344352617083</v>
      </c>
      <c r="AD83">
        <v>236</v>
      </c>
      <c r="AE83">
        <v>93</v>
      </c>
      <c r="AF83">
        <v>25</v>
      </c>
      <c r="AG83">
        <v>118</v>
      </c>
      <c r="AH83" s="38">
        <f t="shared" si="43"/>
        <v>515.83559820289531</v>
      </c>
      <c r="AI83" s="38">
        <f t="shared" si="44"/>
        <v>138.6654833878751</v>
      </c>
      <c r="AJ83" s="38">
        <f t="shared" si="45"/>
        <v>654.50108159077047</v>
      </c>
      <c r="AM83" s="38">
        <v>18363</v>
      </c>
      <c r="AN83" s="38">
        <v>3735</v>
      </c>
      <c r="AO83">
        <v>18324</v>
      </c>
      <c r="AP83">
        <v>3803</v>
      </c>
      <c r="AQ83">
        <v>152</v>
      </c>
      <c r="AR83" s="38">
        <f t="shared" si="46"/>
        <v>1068.9374037503396</v>
      </c>
      <c r="AS83" s="38">
        <f t="shared" si="47"/>
        <v>693.62051656475307</v>
      </c>
      <c r="AW83" s="35">
        <v>236</v>
      </c>
      <c r="AX83">
        <f t="shared" si="40"/>
        <v>0</v>
      </c>
      <c r="BK83" s="38">
        <v>18150</v>
      </c>
      <c r="BL83" s="38">
        <v>3925</v>
      </c>
      <c r="BM83">
        <v>18029</v>
      </c>
      <c r="BN83">
        <v>4049</v>
      </c>
      <c r="BO83" s="9">
        <v>17845</v>
      </c>
      <c r="BP83" s="9">
        <v>4069</v>
      </c>
      <c r="BQ83" s="38">
        <f t="shared" si="48"/>
        <v>1309.0021631815409</v>
      </c>
      <c r="BR83" s="38">
        <f t="shared" si="49"/>
        <v>0</v>
      </c>
    </row>
    <row r="84" spans="1:76" s="2" customFormat="1" x14ac:dyDescent="0.2">
      <c r="A84"/>
      <c r="B84" t="s">
        <v>397</v>
      </c>
      <c r="C84" t="s">
        <v>92</v>
      </c>
      <c r="D84" t="s">
        <v>13</v>
      </c>
      <c r="E84">
        <f t="shared" si="50"/>
        <v>23</v>
      </c>
      <c r="F84">
        <v>23</v>
      </c>
      <c r="G84">
        <v>0</v>
      </c>
      <c r="H84" s="38">
        <f t="shared" si="51"/>
        <v>525.9547221587012</v>
      </c>
      <c r="I84" s="38">
        <f t="shared" si="52"/>
        <v>588.23529411764707</v>
      </c>
      <c r="J84" s="38">
        <f t="shared" si="52"/>
        <v>0</v>
      </c>
      <c r="K84" s="75">
        <f t="shared" si="53"/>
        <v>18</v>
      </c>
      <c r="L84" s="75">
        <v>18</v>
      </c>
      <c r="M84">
        <v>0</v>
      </c>
      <c r="N84" s="98">
        <f t="shared" si="60"/>
        <v>78.260869565217391</v>
      </c>
      <c r="O84" s="38">
        <v>410.11619958988382</v>
      </c>
      <c r="P84" s="38">
        <v>458.13184016289131</v>
      </c>
      <c r="Q84" s="38">
        <v>0</v>
      </c>
      <c r="R84" s="75">
        <f t="shared" si="41"/>
        <v>23</v>
      </c>
      <c r="S84" s="75">
        <v>23</v>
      </c>
      <c r="T84" s="75">
        <v>0</v>
      </c>
      <c r="U84" s="38">
        <f t="shared" si="42"/>
        <v>520.24428862248362</v>
      </c>
      <c r="V84" s="38">
        <f t="shared" si="54"/>
        <v>582.42593061534569</v>
      </c>
      <c r="W84" s="38">
        <f t="shared" si="55"/>
        <v>0</v>
      </c>
      <c r="X84" s="75">
        <v>8</v>
      </c>
      <c r="Y84" s="75">
        <v>3</v>
      </c>
      <c r="Z84" s="75">
        <f t="shared" si="56"/>
        <v>11</v>
      </c>
      <c r="AA84" s="38">
        <f t="shared" si="57"/>
        <v>202.58293238794633</v>
      </c>
      <c r="AB84" s="38">
        <f t="shared" si="58"/>
        <v>75.96859964547987</v>
      </c>
      <c r="AC84" s="38">
        <f t="shared" si="59"/>
        <v>278.55153203342616</v>
      </c>
      <c r="AD84">
        <v>13</v>
      </c>
      <c r="AE84">
        <v>6</v>
      </c>
      <c r="AF84">
        <v>1</v>
      </c>
      <c r="AG84">
        <v>7</v>
      </c>
      <c r="AH84" s="38">
        <f t="shared" si="43"/>
        <v>150.64022093899072</v>
      </c>
      <c r="AI84" s="38">
        <f t="shared" si="44"/>
        <v>25.106703489831784</v>
      </c>
      <c r="AJ84" s="38">
        <f t="shared" si="45"/>
        <v>175.7469244288225</v>
      </c>
      <c r="AK84" s="38"/>
      <c r="AL84" s="38"/>
      <c r="AM84" s="38">
        <v>3910</v>
      </c>
      <c r="AN84" s="38">
        <v>463</v>
      </c>
      <c r="AO84">
        <v>3929</v>
      </c>
      <c r="AP84">
        <v>460</v>
      </c>
      <c r="AQ84">
        <v>5</v>
      </c>
      <c r="AR84" s="38">
        <f t="shared" si="46"/>
        <v>290.69767441860466</v>
      </c>
      <c r="AS84" s="38">
        <f t="shared" si="47"/>
        <v>109.7213078779899</v>
      </c>
      <c r="AW84" s="35">
        <v>13</v>
      </c>
      <c r="AX84">
        <f t="shared" si="40"/>
        <v>0</v>
      </c>
      <c r="BK84" s="38">
        <v>3949</v>
      </c>
      <c r="BL84" s="38">
        <v>472</v>
      </c>
      <c r="BM84">
        <v>3983</v>
      </c>
      <c r="BN84">
        <v>489</v>
      </c>
      <c r="BO84" s="9">
        <v>4044</v>
      </c>
      <c r="BP84" s="9">
        <v>513</v>
      </c>
      <c r="BQ84" s="38">
        <f t="shared" si="48"/>
        <v>326.38714536781322</v>
      </c>
      <c r="BR84" s="38">
        <f t="shared" si="49"/>
        <v>0</v>
      </c>
      <c r="BW84" s="37"/>
      <c r="BX84" s="37"/>
    </row>
    <row r="85" spans="1:76" x14ac:dyDescent="0.2">
      <c r="B85" t="s">
        <v>398</v>
      </c>
      <c r="C85" t="s">
        <v>93</v>
      </c>
      <c r="D85" t="s">
        <v>13</v>
      </c>
      <c r="E85">
        <f t="shared" si="50"/>
        <v>178</v>
      </c>
      <c r="F85">
        <v>172</v>
      </c>
      <c r="G85">
        <v>6</v>
      </c>
      <c r="H85" s="38">
        <f t="shared" si="51"/>
        <v>1112.1524523586379</v>
      </c>
      <c r="I85" s="38">
        <f t="shared" si="52"/>
        <v>1273.5080704871909</v>
      </c>
      <c r="J85" s="38">
        <f t="shared" si="52"/>
        <v>240.09603841536614</v>
      </c>
      <c r="K85" s="75">
        <f t="shared" si="53"/>
        <v>230</v>
      </c>
      <c r="L85" s="75">
        <v>229</v>
      </c>
      <c r="M85">
        <v>1</v>
      </c>
      <c r="N85" s="98">
        <f t="shared" si="60"/>
        <v>127.07182320441989</v>
      </c>
      <c r="O85" s="38">
        <v>1444.270015698587</v>
      </c>
      <c r="P85" s="38">
        <v>1706.5355093524108</v>
      </c>
      <c r="Q85" s="38">
        <v>39.904229848363926</v>
      </c>
      <c r="R85" s="75">
        <f t="shared" si="41"/>
        <v>181</v>
      </c>
      <c r="S85" s="75">
        <v>181</v>
      </c>
      <c r="T85" s="75">
        <v>0</v>
      </c>
      <c r="U85" s="38">
        <f t="shared" si="42"/>
        <v>1163.912288598804</v>
      </c>
      <c r="V85" s="38">
        <f t="shared" si="54"/>
        <v>1382.629287296616</v>
      </c>
      <c r="W85" s="38">
        <f t="shared" si="55"/>
        <v>0</v>
      </c>
      <c r="X85" s="75">
        <v>83</v>
      </c>
      <c r="Y85" s="75">
        <v>30</v>
      </c>
      <c r="Z85" s="75">
        <f t="shared" si="56"/>
        <v>113</v>
      </c>
      <c r="AA85" s="38">
        <f t="shared" si="57"/>
        <v>634.02337483767474</v>
      </c>
      <c r="AB85" s="38">
        <f t="shared" si="58"/>
        <v>229.16507524253305</v>
      </c>
      <c r="AC85" s="38">
        <f t="shared" si="59"/>
        <v>863.18845008020776</v>
      </c>
      <c r="AD85">
        <v>122</v>
      </c>
      <c r="AE85">
        <v>55</v>
      </c>
      <c r="AF85">
        <v>19</v>
      </c>
      <c r="AG85">
        <v>74</v>
      </c>
      <c r="AH85" s="38">
        <f t="shared" si="43"/>
        <v>427.8490859587709</v>
      </c>
      <c r="AI85" s="38">
        <f t="shared" si="44"/>
        <v>147.80241151302994</v>
      </c>
      <c r="AJ85" s="38">
        <f t="shared" si="45"/>
        <v>575.65149747180089</v>
      </c>
      <c r="AM85" s="38">
        <v>13506</v>
      </c>
      <c r="AN85" s="38">
        <v>2499</v>
      </c>
      <c r="AO85">
        <v>13419</v>
      </c>
      <c r="AP85">
        <v>2506</v>
      </c>
      <c r="AQ85">
        <v>65</v>
      </c>
      <c r="AR85" s="38">
        <f t="shared" si="46"/>
        <v>798.84756416972232</v>
      </c>
      <c r="AS85" s="38">
        <f t="shared" si="47"/>
        <v>434.11473986509048</v>
      </c>
      <c r="AW85" s="35">
        <v>119</v>
      </c>
      <c r="AX85">
        <f t="shared" si="40"/>
        <v>3</v>
      </c>
      <c r="BK85" s="38">
        <v>13091</v>
      </c>
      <c r="BL85" s="38">
        <v>2460</v>
      </c>
      <c r="BM85">
        <v>12855</v>
      </c>
      <c r="BN85">
        <v>2417</v>
      </c>
      <c r="BO85" s="9">
        <v>12595</v>
      </c>
      <c r="BP85" s="9">
        <v>2378</v>
      </c>
      <c r="BQ85" s="38">
        <f t="shared" si="48"/>
        <v>925.709840528977</v>
      </c>
      <c r="BR85" s="38">
        <f t="shared" si="49"/>
        <v>124.12081092263136</v>
      </c>
    </row>
    <row r="86" spans="1:76" ht="13.5" thickBot="1" x14ac:dyDescent="0.25">
      <c r="B86" t="s">
        <v>399</v>
      </c>
      <c r="C86" t="s">
        <v>94</v>
      </c>
      <c r="D86" t="s">
        <v>13</v>
      </c>
      <c r="E86">
        <f t="shared" si="50"/>
        <v>37</v>
      </c>
      <c r="F86">
        <v>34</v>
      </c>
      <c r="G86">
        <v>3</v>
      </c>
      <c r="H86" s="38">
        <f t="shared" si="51"/>
        <v>373.28490718321228</v>
      </c>
      <c r="I86" s="38">
        <f t="shared" si="52"/>
        <v>423.25407693265277</v>
      </c>
      <c r="J86" s="38">
        <f t="shared" si="52"/>
        <v>159.65939329430546</v>
      </c>
      <c r="K86" s="75">
        <f t="shared" si="53"/>
        <v>63</v>
      </c>
      <c r="L86" s="75">
        <v>61</v>
      </c>
      <c r="M86">
        <v>2</v>
      </c>
      <c r="N86" s="98">
        <f t="shared" si="60"/>
        <v>77.777777777777771</v>
      </c>
      <c r="O86" s="38">
        <v>637.58728873595794</v>
      </c>
      <c r="P86" s="38">
        <v>763.83671424993736</v>
      </c>
      <c r="Q86" s="38">
        <v>105.54089709762533</v>
      </c>
      <c r="R86" s="75">
        <f t="shared" si="41"/>
        <v>81</v>
      </c>
      <c r="S86" s="75">
        <v>81</v>
      </c>
      <c r="T86" s="75">
        <v>0</v>
      </c>
      <c r="U86" s="38">
        <f t="shared" si="42"/>
        <v>826.61496071027659</v>
      </c>
      <c r="V86" s="38">
        <f t="shared" si="54"/>
        <v>1025.7059642902368</v>
      </c>
      <c r="W86" s="38">
        <f t="shared" si="55"/>
        <v>0</v>
      </c>
      <c r="X86" s="75">
        <v>36</v>
      </c>
      <c r="Y86" s="75">
        <v>11</v>
      </c>
      <c r="Z86" s="75">
        <f t="shared" si="56"/>
        <v>47</v>
      </c>
      <c r="AA86" s="38">
        <f t="shared" si="57"/>
        <v>455.86931746232744</v>
      </c>
      <c r="AB86" s="38">
        <f t="shared" si="58"/>
        <v>139.2934025579334</v>
      </c>
      <c r="AC86" s="38">
        <f t="shared" si="59"/>
        <v>595.16272002026085</v>
      </c>
      <c r="AD86">
        <v>43</v>
      </c>
      <c r="AE86">
        <v>18</v>
      </c>
      <c r="AF86">
        <v>8</v>
      </c>
      <c r="AG86">
        <v>26</v>
      </c>
      <c r="AH86" s="38">
        <f t="shared" si="43"/>
        <v>230.91725465041694</v>
      </c>
      <c r="AI86" s="38">
        <f t="shared" si="44"/>
        <v>102.62989095574086</v>
      </c>
      <c r="AJ86" s="38">
        <f t="shared" si="45"/>
        <v>333.54714560615781</v>
      </c>
      <c r="AM86" s="38">
        <v>8033</v>
      </c>
      <c r="AN86" s="38">
        <v>1879</v>
      </c>
      <c r="AO86">
        <v>7986</v>
      </c>
      <c r="AP86">
        <v>1895</v>
      </c>
      <c r="AQ86">
        <v>19</v>
      </c>
      <c r="AR86" s="38">
        <f t="shared" si="46"/>
        <v>443.48184818481849</v>
      </c>
      <c r="AS86" s="38">
        <f t="shared" si="47"/>
        <v>199.41225860621327</v>
      </c>
      <c r="AW86" s="35">
        <v>43</v>
      </c>
      <c r="AX86">
        <f t="shared" si="40"/>
        <v>0</v>
      </c>
      <c r="BK86" s="38">
        <v>7897</v>
      </c>
      <c r="BL86" s="38">
        <v>1902</v>
      </c>
      <c r="BM86">
        <v>7795</v>
      </c>
      <c r="BN86">
        <v>1901</v>
      </c>
      <c r="BO86" s="9">
        <v>7654</v>
      </c>
      <c r="BP86" s="9">
        <v>1874</v>
      </c>
      <c r="BQ86" s="38">
        <f t="shared" si="48"/>
        <v>551.63566388710717</v>
      </c>
      <c r="BR86" s="38">
        <f t="shared" si="49"/>
        <v>0</v>
      </c>
    </row>
    <row r="87" spans="1:76" s="1" customFormat="1" ht="13.5" thickBot="1" x14ac:dyDescent="0.25">
      <c r="A87" s="31" t="s">
        <v>95</v>
      </c>
      <c r="B87" s="31" t="s">
        <v>332</v>
      </c>
      <c r="C87" s="31" t="s">
        <v>95</v>
      </c>
      <c r="D87" s="31"/>
      <c r="E87" s="2">
        <f>SUM(E74:E86)</f>
        <v>1711</v>
      </c>
      <c r="F87" s="2">
        <f>SUM(F74:F86)</f>
        <v>1659</v>
      </c>
      <c r="G87" s="2">
        <f>SUM(G74:G86)</f>
        <v>52</v>
      </c>
      <c r="H87" s="37">
        <f t="shared" si="51"/>
        <v>868.27669151565283</v>
      </c>
      <c r="I87" s="37">
        <f t="shared" si="52"/>
        <v>996.78553188932619</v>
      </c>
      <c r="J87" s="37">
        <f t="shared" si="52"/>
        <v>169.81255306642282</v>
      </c>
      <c r="K87" s="85">
        <f>SUM(K74:K86)</f>
        <v>2210</v>
      </c>
      <c r="L87" s="85">
        <v>2157</v>
      </c>
      <c r="M87" s="2">
        <v>53</v>
      </c>
      <c r="N87" s="99">
        <f t="shared" si="60"/>
        <v>116.56118143459915</v>
      </c>
      <c r="O87" s="37">
        <v>1116.7312619063259</v>
      </c>
      <c r="P87" s="37">
        <v>1292.8786779910931</v>
      </c>
      <c r="Q87" s="37">
        <v>170.62648895756874</v>
      </c>
      <c r="R87" s="76">
        <f t="shared" si="41"/>
        <v>1896</v>
      </c>
      <c r="S87" s="76">
        <v>1893</v>
      </c>
      <c r="T87" s="76">
        <v>3</v>
      </c>
      <c r="U87" s="66">
        <f t="shared" si="42"/>
        <v>961.72867686220798</v>
      </c>
      <c r="V87" s="66">
        <f t="shared" si="54"/>
        <v>1145.1767068759</v>
      </c>
      <c r="W87" s="66">
        <f t="shared" si="55"/>
        <v>1.8148600742882723</v>
      </c>
      <c r="X87" s="76">
        <v>810</v>
      </c>
      <c r="Y87" s="76">
        <v>268</v>
      </c>
      <c r="Z87" s="76">
        <f t="shared" si="56"/>
        <v>1078</v>
      </c>
      <c r="AA87" s="66">
        <f t="shared" si="57"/>
        <v>490.01222005783353</v>
      </c>
      <c r="AB87" s="66">
        <f t="shared" si="58"/>
        <v>162.12749996975234</v>
      </c>
      <c r="AC87" s="66">
        <f t="shared" si="59"/>
        <v>652.13972002758589</v>
      </c>
      <c r="AD87" s="31">
        <f>SUM(AD74:AD86)</f>
        <v>1542</v>
      </c>
      <c r="AE87" s="1">
        <v>701</v>
      </c>
      <c r="AF87" s="31">
        <v>223</v>
      </c>
      <c r="AG87" s="1">
        <v>924</v>
      </c>
      <c r="AH87" s="50">
        <f t="shared" si="43"/>
        <v>426.32382365641098</v>
      </c>
      <c r="AI87" s="50">
        <f t="shared" si="44"/>
        <v>135.62084547129766</v>
      </c>
      <c r="AJ87" s="50">
        <f t="shared" si="45"/>
        <v>561.94466912770861</v>
      </c>
      <c r="AK87" s="50"/>
      <c r="AL87" s="50"/>
      <c r="AM87" s="37">
        <v>166435</v>
      </c>
      <c r="AN87" s="37">
        <v>30622</v>
      </c>
      <c r="AO87" s="2">
        <v>166837</v>
      </c>
      <c r="AP87" s="2">
        <v>31062</v>
      </c>
      <c r="AQ87" s="31">
        <f>SUM(AQ74:AQ86)</f>
        <v>1098</v>
      </c>
      <c r="AR87" s="50">
        <f t="shared" si="46"/>
        <v>783.18240226726732</v>
      </c>
      <c r="AS87" s="50">
        <f t="shared" si="47"/>
        <v>559.18556506770835</v>
      </c>
      <c r="AW87" s="34">
        <v>1536</v>
      </c>
      <c r="AX87" s="1">
        <f t="shared" si="40"/>
        <v>6</v>
      </c>
      <c r="BK87" s="66">
        <v>165302</v>
      </c>
      <c r="BL87" s="66">
        <v>31843</v>
      </c>
      <c r="BM87" s="1">
        <v>164429</v>
      </c>
      <c r="BN87" s="1">
        <v>32460</v>
      </c>
      <c r="BO87" s="51">
        <v>163584</v>
      </c>
      <c r="BP87" s="51">
        <v>32773</v>
      </c>
      <c r="BQ87" s="50">
        <f t="shared" si="48"/>
        <v>934.14178764086626</v>
      </c>
      <c r="BR87" s="50">
        <f t="shared" si="49"/>
        <v>18.484288354898336</v>
      </c>
      <c r="BU87" s="53">
        <v>37094</v>
      </c>
      <c r="BV87" s="53">
        <v>3256</v>
      </c>
      <c r="BW87" s="50">
        <f>BU87*1000/BM87</f>
        <v>225.5928090543639</v>
      </c>
      <c r="BX87" s="50">
        <f>BV87*1000/BN87</f>
        <v>100.30807147258164</v>
      </c>
    </row>
    <row r="88" spans="1:76" x14ac:dyDescent="0.2">
      <c r="A88" t="s">
        <v>10</v>
      </c>
      <c r="B88" t="s">
        <v>400</v>
      </c>
      <c r="C88" t="s">
        <v>96</v>
      </c>
      <c r="D88" t="s">
        <v>4</v>
      </c>
      <c r="E88">
        <f t="shared" si="50"/>
        <v>197</v>
      </c>
      <c r="F88">
        <v>197</v>
      </c>
      <c r="G88">
        <v>0</v>
      </c>
      <c r="H88" s="38">
        <f t="shared" si="51"/>
        <v>907.58315673085781</v>
      </c>
      <c r="I88" s="38">
        <f t="shared" si="52"/>
        <v>1010.4636848584324</v>
      </c>
      <c r="J88" s="38">
        <f t="shared" si="52"/>
        <v>0</v>
      </c>
      <c r="K88" s="75">
        <f t="shared" si="53"/>
        <v>327</v>
      </c>
      <c r="L88" s="75">
        <v>326</v>
      </c>
      <c r="M88">
        <v>1</v>
      </c>
      <c r="N88" s="98">
        <f t="shared" si="60"/>
        <v>240.44117647058823</v>
      </c>
      <c r="O88" s="38">
        <v>1488.1900514267511</v>
      </c>
      <c r="P88" s="38">
        <v>1651.2181532695133</v>
      </c>
      <c r="Q88" s="38">
        <v>44.843049327354258</v>
      </c>
      <c r="R88" s="75">
        <f t="shared" si="41"/>
        <v>136</v>
      </c>
      <c r="S88" s="75">
        <v>136</v>
      </c>
      <c r="T88" s="75">
        <v>0</v>
      </c>
      <c r="U88" s="38">
        <f t="shared" si="42"/>
        <v>614.07865625141108</v>
      </c>
      <c r="V88" s="38">
        <f t="shared" si="54"/>
        <v>683.89821985316303</v>
      </c>
      <c r="W88" s="38">
        <f t="shared" si="55"/>
        <v>0</v>
      </c>
      <c r="X88" s="75">
        <v>65</v>
      </c>
      <c r="Y88" s="75">
        <v>16</v>
      </c>
      <c r="Z88" s="75">
        <f t="shared" si="56"/>
        <v>81</v>
      </c>
      <c r="AA88" s="38">
        <f t="shared" si="57"/>
        <v>326.86311978276171</v>
      </c>
      <c r="AB88" s="38">
        <f t="shared" si="58"/>
        <v>80.458614100372117</v>
      </c>
      <c r="AC88" s="38">
        <f t="shared" si="59"/>
        <v>407.32173388313385</v>
      </c>
      <c r="AD88">
        <v>67</v>
      </c>
      <c r="AE88">
        <v>30</v>
      </c>
      <c r="AF88">
        <v>6</v>
      </c>
      <c r="AG88">
        <v>36</v>
      </c>
      <c r="AH88" s="38">
        <f t="shared" si="43"/>
        <v>150.30813166992334</v>
      </c>
      <c r="AI88" s="38">
        <f t="shared" si="44"/>
        <v>30.06162633398467</v>
      </c>
      <c r="AJ88" s="38">
        <f t="shared" si="45"/>
        <v>180.369758003908</v>
      </c>
      <c r="AM88" s="38">
        <v>19496</v>
      </c>
      <c r="AN88" s="38">
        <v>2210</v>
      </c>
      <c r="AO88">
        <v>19743</v>
      </c>
      <c r="AP88">
        <v>2230</v>
      </c>
      <c r="AQ88">
        <v>91</v>
      </c>
      <c r="AR88" s="38">
        <f t="shared" si="46"/>
        <v>301.27253923287918</v>
      </c>
      <c r="AS88" s="38">
        <f t="shared" si="47"/>
        <v>405.11062636335305</v>
      </c>
      <c r="AW88" s="35">
        <v>67</v>
      </c>
      <c r="AX88">
        <f t="shared" si="40"/>
        <v>0</v>
      </c>
      <c r="BK88" s="38">
        <v>19886</v>
      </c>
      <c r="BL88" s="38">
        <v>2261</v>
      </c>
      <c r="BM88">
        <v>19959</v>
      </c>
      <c r="BN88">
        <v>2280</v>
      </c>
      <c r="BO88" s="9">
        <v>20194</v>
      </c>
      <c r="BP88" s="9">
        <v>2269</v>
      </c>
      <c r="BQ88" s="38">
        <f t="shared" si="48"/>
        <v>335.68816072949545</v>
      </c>
      <c r="BR88" s="38">
        <f t="shared" si="49"/>
        <v>0</v>
      </c>
    </row>
    <row r="89" spans="1:76" x14ac:dyDescent="0.2">
      <c r="B89" t="s">
        <v>401</v>
      </c>
      <c r="C89" t="s">
        <v>97</v>
      </c>
      <c r="D89" t="s">
        <v>4</v>
      </c>
      <c r="E89">
        <f t="shared" si="50"/>
        <v>9</v>
      </c>
      <c r="F89">
        <v>9</v>
      </c>
      <c r="G89">
        <v>0</v>
      </c>
      <c r="H89" s="38">
        <f t="shared" si="51"/>
        <v>271.49321266968326</v>
      </c>
      <c r="I89" s="38">
        <f t="shared" si="52"/>
        <v>300.50083472454088</v>
      </c>
      <c r="J89" s="38">
        <f t="shared" si="52"/>
        <v>0</v>
      </c>
      <c r="K89" s="75">
        <f t="shared" si="53"/>
        <v>16</v>
      </c>
      <c r="L89" s="75">
        <v>16</v>
      </c>
      <c r="M89">
        <v>0</v>
      </c>
      <c r="N89" s="98">
        <f t="shared" si="60"/>
        <v>200</v>
      </c>
      <c r="O89" s="38">
        <v>483.38368580060421</v>
      </c>
      <c r="P89" s="38">
        <v>534.22370617696163</v>
      </c>
      <c r="Q89" s="38">
        <v>0</v>
      </c>
      <c r="R89" s="75">
        <f t="shared" si="41"/>
        <v>8</v>
      </c>
      <c r="S89" s="75">
        <v>8</v>
      </c>
      <c r="T89" s="75">
        <v>0</v>
      </c>
      <c r="U89" s="38">
        <f t="shared" si="42"/>
        <v>233.30417031204433</v>
      </c>
      <c r="V89" s="38">
        <f t="shared" si="54"/>
        <v>258.89967637540451</v>
      </c>
      <c r="W89" s="38">
        <f t="shared" si="55"/>
        <v>0</v>
      </c>
      <c r="X89" s="75">
        <v>3</v>
      </c>
      <c r="Y89" s="75">
        <v>0</v>
      </c>
      <c r="Z89" s="75">
        <f t="shared" si="56"/>
        <v>3</v>
      </c>
      <c r="AA89" s="38">
        <f t="shared" si="57"/>
        <v>97.087378640776706</v>
      </c>
      <c r="AB89" s="38">
        <f t="shared" si="58"/>
        <v>0</v>
      </c>
      <c r="AC89" s="38">
        <f t="shared" si="59"/>
        <v>97.087378640776706</v>
      </c>
      <c r="AD89">
        <v>4</v>
      </c>
      <c r="AE89">
        <v>0</v>
      </c>
      <c r="AF89">
        <v>3</v>
      </c>
      <c r="AG89">
        <v>3</v>
      </c>
      <c r="AH89" s="38">
        <f t="shared" si="43"/>
        <v>0</v>
      </c>
      <c r="AI89" s="38">
        <f t="shared" si="44"/>
        <v>95.724313975749837</v>
      </c>
      <c r="AJ89" s="38">
        <f t="shared" si="45"/>
        <v>95.724313975749837</v>
      </c>
      <c r="AM89" s="38">
        <v>2995</v>
      </c>
      <c r="AN89" s="38">
        <v>320</v>
      </c>
      <c r="AO89">
        <v>2995</v>
      </c>
      <c r="AP89">
        <v>315</v>
      </c>
      <c r="AR89" s="38">
        <f t="shared" si="46"/>
        <v>115.34025374855824</v>
      </c>
      <c r="AS89" s="38">
        <f t="shared" si="47"/>
        <v>0</v>
      </c>
      <c r="AW89" s="35">
        <v>4</v>
      </c>
      <c r="AX89">
        <f t="shared" si="40"/>
        <v>0</v>
      </c>
      <c r="BK89" s="38">
        <v>3090</v>
      </c>
      <c r="BL89" s="38">
        <v>339</v>
      </c>
      <c r="BM89">
        <v>3134</v>
      </c>
      <c r="BN89">
        <v>334</v>
      </c>
      <c r="BO89" s="9">
        <v>3149</v>
      </c>
      <c r="BP89" s="9">
        <v>349</v>
      </c>
      <c r="BQ89" s="38">
        <f t="shared" si="48"/>
        <v>127.63241863433312</v>
      </c>
      <c r="BR89" s="38">
        <f t="shared" si="49"/>
        <v>0</v>
      </c>
    </row>
    <row r="90" spans="1:76" x14ac:dyDescent="0.2">
      <c r="B90" t="s">
        <v>402</v>
      </c>
      <c r="C90" t="s">
        <v>98</v>
      </c>
      <c r="D90" t="s">
        <v>4</v>
      </c>
      <c r="E90">
        <f t="shared" si="50"/>
        <v>66</v>
      </c>
      <c r="F90">
        <v>66</v>
      </c>
      <c r="G90">
        <v>0</v>
      </c>
      <c r="H90" s="38">
        <f t="shared" si="51"/>
        <v>648.71240416748572</v>
      </c>
      <c r="I90" s="38">
        <f t="shared" si="52"/>
        <v>739.99327278842918</v>
      </c>
      <c r="J90" s="38">
        <f t="shared" si="52"/>
        <v>0</v>
      </c>
      <c r="K90" s="75">
        <f t="shared" si="53"/>
        <v>67</v>
      </c>
      <c r="L90" s="75">
        <v>64</v>
      </c>
      <c r="M90">
        <v>3</v>
      </c>
      <c r="N90" s="98">
        <f t="shared" si="60"/>
        <v>372.22222222222223</v>
      </c>
      <c r="O90" s="38">
        <v>655.96240454278438</v>
      </c>
      <c r="P90" s="38">
        <v>713.25086370221777</v>
      </c>
      <c r="Q90" s="38">
        <v>241.74053182917004</v>
      </c>
      <c r="R90" s="75">
        <f t="shared" si="41"/>
        <v>18</v>
      </c>
      <c r="S90" s="75">
        <v>18</v>
      </c>
      <c r="T90" s="75">
        <v>0</v>
      </c>
      <c r="U90" s="38">
        <f t="shared" si="42"/>
        <v>177.54981258630895</v>
      </c>
      <c r="V90" s="38">
        <f t="shared" si="54"/>
        <v>201.90689848569826</v>
      </c>
      <c r="W90" s="38">
        <f t="shared" si="55"/>
        <v>0</v>
      </c>
      <c r="X90" s="75">
        <v>9</v>
      </c>
      <c r="Y90" s="75">
        <v>5</v>
      </c>
      <c r="Z90" s="75">
        <f t="shared" si="56"/>
        <v>14</v>
      </c>
      <c r="AA90" s="38">
        <f t="shared" si="57"/>
        <v>100.95344924284913</v>
      </c>
      <c r="AB90" s="38">
        <f t="shared" si="58"/>
        <v>56.085249579360628</v>
      </c>
      <c r="AC90" s="38">
        <f t="shared" si="59"/>
        <v>157.03869882220977</v>
      </c>
      <c r="AD90">
        <v>10</v>
      </c>
      <c r="AE90">
        <v>6</v>
      </c>
      <c r="AF90">
        <v>2</v>
      </c>
      <c r="AG90">
        <v>8</v>
      </c>
      <c r="AH90" s="38">
        <f t="shared" si="43"/>
        <v>67.84260515603799</v>
      </c>
      <c r="AI90" s="38">
        <f t="shared" si="44"/>
        <v>22.614201718679329</v>
      </c>
      <c r="AJ90" s="38">
        <f t="shared" si="45"/>
        <v>90.456806874717316</v>
      </c>
      <c r="AM90" s="38">
        <v>8919</v>
      </c>
      <c r="AN90" s="38">
        <v>1255</v>
      </c>
      <c r="AO90">
        <v>8973</v>
      </c>
      <c r="AP90">
        <v>1241</v>
      </c>
      <c r="AQ90">
        <v>20</v>
      </c>
      <c r="AR90" s="38">
        <f t="shared" si="46"/>
        <v>98.863074641621353</v>
      </c>
      <c r="AS90" s="38">
        <f t="shared" si="47"/>
        <v>199.94001799460162</v>
      </c>
      <c r="AW90" s="35">
        <v>10</v>
      </c>
      <c r="AX90">
        <f t="shared" si="40"/>
        <v>0</v>
      </c>
      <c r="BK90" s="38">
        <v>8915</v>
      </c>
      <c r="BL90" s="38">
        <v>1223</v>
      </c>
      <c r="BM90">
        <v>8844</v>
      </c>
      <c r="BN90">
        <v>1271</v>
      </c>
      <c r="BO90" s="9">
        <v>8718</v>
      </c>
      <c r="BP90" s="9">
        <v>1285</v>
      </c>
      <c r="BQ90" s="38">
        <f t="shared" si="48"/>
        <v>113.07100859339666</v>
      </c>
      <c r="BR90" s="38">
        <f t="shared" si="49"/>
        <v>0</v>
      </c>
    </row>
    <row r="91" spans="1:76" x14ac:dyDescent="0.2">
      <c r="B91" t="s">
        <v>403</v>
      </c>
      <c r="C91" t="s">
        <v>99</v>
      </c>
      <c r="D91" t="s">
        <v>4</v>
      </c>
      <c r="E91">
        <f t="shared" si="50"/>
        <v>103</v>
      </c>
      <c r="F91">
        <v>98</v>
      </c>
      <c r="G91">
        <v>5</v>
      </c>
      <c r="H91" s="38">
        <f t="shared" si="51"/>
        <v>541.62065520323915</v>
      </c>
      <c r="I91" s="38">
        <f t="shared" si="52"/>
        <v>578.68320047239445</v>
      </c>
      <c r="J91" s="38">
        <f t="shared" si="52"/>
        <v>240.15369836695487</v>
      </c>
      <c r="K91" s="75">
        <f t="shared" si="53"/>
        <v>251</v>
      </c>
      <c r="L91" s="75">
        <v>246</v>
      </c>
      <c r="M91">
        <v>5</v>
      </c>
      <c r="N91" s="98">
        <f t="shared" si="60"/>
        <v>124.25742574257426</v>
      </c>
      <c r="O91" s="38">
        <v>1320.0799410960344</v>
      </c>
      <c r="P91" s="38">
        <v>1451.6700106219757</v>
      </c>
      <c r="Q91" s="38">
        <v>241.77949709864603</v>
      </c>
      <c r="R91" s="75">
        <f t="shared" si="41"/>
        <v>202</v>
      </c>
      <c r="S91" s="75">
        <v>202</v>
      </c>
      <c r="T91" s="75">
        <v>0</v>
      </c>
      <c r="U91" s="38">
        <f t="shared" si="42"/>
        <v>1074.5824023832322</v>
      </c>
      <c r="V91" s="38">
        <f t="shared" si="54"/>
        <v>1205.9701492537313</v>
      </c>
      <c r="W91" s="38">
        <f t="shared" si="55"/>
        <v>0</v>
      </c>
      <c r="X91" s="75">
        <v>91</v>
      </c>
      <c r="Y91" s="75">
        <v>28</v>
      </c>
      <c r="Z91" s="75">
        <f t="shared" si="56"/>
        <v>119</v>
      </c>
      <c r="AA91" s="38">
        <f t="shared" si="57"/>
        <v>543.28358208955228</v>
      </c>
      <c r="AB91" s="38">
        <f t="shared" si="58"/>
        <v>167.16417910447763</v>
      </c>
      <c r="AC91" s="38">
        <f t="shared" si="59"/>
        <v>710.44776119402979</v>
      </c>
      <c r="AD91">
        <v>92</v>
      </c>
      <c r="AE91">
        <v>41</v>
      </c>
      <c r="AF91">
        <v>10</v>
      </c>
      <c r="AG91">
        <v>51</v>
      </c>
      <c r="AH91" s="38">
        <f t="shared" si="43"/>
        <v>247.52475247524754</v>
      </c>
      <c r="AI91" s="38">
        <f t="shared" si="44"/>
        <v>60.371890847621344</v>
      </c>
      <c r="AJ91" s="38">
        <f t="shared" si="45"/>
        <v>307.8966433228689</v>
      </c>
      <c r="AM91" s="38">
        <v>16935</v>
      </c>
      <c r="AN91" s="38">
        <v>2082</v>
      </c>
      <c r="AO91">
        <v>16946</v>
      </c>
      <c r="AP91">
        <v>2068</v>
      </c>
      <c r="AQ91">
        <v>92</v>
      </c>
      <c r="AR91" s="38">
        <f t="shared" si="46"/>
        <v>492.55808973123459</v>
      </c>
      <c r="AS91" s="38">
        <f t="shared" si="47"/>
        <v>492.71636675235646</v>
      </c>
      <c r="AW91" s="35">
        <v>92</v>
      </c>
      <c r="AX91">
        <f t="shared" si="40"/>
        <v>0</v>
      </c>
      <c r="BK91" s="38">
        <v>16750</v>
      </c>
      <c r="BL91" s="38">
        <v>2048</v>
      </c>
      <c r="BM91">
        <v>16564</v>
      </c>
      <c r="BN91">
        <v>2114</v>
      </c>
      <c r="BO91" s="9">
        <v>16600</v>
      </c>
      <c r="BP91" s="9">
        <v>2072</v>
      </c>
      <c r="BQ91" s="38">
        <f t="shared" si="48"/>
        <v>555.42139579811635</v>
      </c>
      <c r="BR91" s="38">
        <f t="shared" si="49"/>
        <v>0</v>
      </c>
    </row>
    <row r="92" spans="1:76" x14ac:dyDescent="0.2">
      <c r="B92" t="s">
        <v>404</v>
      </c>
      <c r="C92" t="s">
        <v>100</v>
      </c>
      <c r="D92" t="s">
        <v>4</v>
      </c>
      <c r="E92">
        <f t="shared" si="50"/>
        <v>85</v>
      </c>
      <c r="F92">
        <v>83</v>
      </c>
      <c r="G92">
        <v>2</v>
      </c>
      <c r="H92" s="38">
        <f t="shared" si="51"/>
        <v>690.94456185986019</v>
      </c>
      <c r="I92" s="38">
        <f t="shared" si="52"/>
        <v>786.65529333712436</v>
      </c>
      <c r="J92" s="38">
        <f t="shared" si="52"/>
        <v>114.22044545973729</v>
      </c>
      <c r="K92" s="75">
        <f t="shared" si="53"/>
        <v>155</v>
      </c>
      <c r="L92" s="75">
        <v>154</v>
      </c>
      <c r="M92">
        <v>1</v>
      </c>
      <c r="N92" s="98">
        <f t="shared" si="60"/>
        <v>212.32876712328766</v>
      </c>
      <c r="O92" s="38">
        <v>1257.9126765135529</v>
      </c>
      <c r="P92" s="38">
        <v>1461.3778705636744</v>
      </c>
      <c r="Q92" s="38">
        <v>56.053811659192824</v>
      </c>
      <c r="R92" s="75">
        <f t="shared" si="41"/>
        <v>73</v>
      </c>
      <c r="S92" s="75">
        <v>73</v>
      </c>
      <c r="T92" s="75">
        <v>0</v>
      </c>
      <c r="U92" s="38">
        <f t="shared" si="42"/>
        <v>593.9305182653975</v>
      </c>
      <c r="V92" s="38">
        <f t="shared" si="54"/>
        <v>697.7633339705601</v>
      </c>
      <c r="W92" s="38">
        <f t="shared" si="55"/>
        <v>0</v>
      </c>
      <c r="X92" s="75">
        <v>26</v>
      </c>
      <c r="Y92" s="75">
        <v>7</v>
      </c>
      <c r="Z92" s="75">
        <f t="shared" si="56"/>
        <v>33</v>
      </c>
      <c r="AA92" s="38">
        <f t="shared" si="57"/>
        <v>248.51844771554195</v>
      </c>
      <c r="AB92" s="38">
        <f t="shared" si="58"/>
        <v>66.908812846492069</v>
      </c>
      <c r="AC92" s="38">
        <f t="shared" si="59"/>
        <v>315.42726056203401</v>
      </c>
      <c r="AD92">
        <v>50</v>
      </c>
      <c r="AE92">
        <v>27</v>
      </c>
      <c r="AF92">
        <v>4</v>
      </c>
      <c r="AG92">
        <v>31</v>
      </c>
      <c r="AH92" s="38">
        <f t="shared" si="43"/>
        <v>258.67024334163631</v>
      </c>
      <c r="AI92" s="38">
        <f t="shared" si="44"/>
        <v>38.321517532094269</v>
      </c>
      <c r="AJ92" s="38">
        <f t="shared" si="45"/>
        <v>296.99176087373058</v>
      </c>
      <c r="AM92" s="38">
        <v>10551</v>
      </c>
      <c r="AN92" s="38">
        <v>1751</v>
      </c>
      <c r="AO92">
        <v>10538</v>
      </c>
      <c r="AP92">
        <v>1784</v>
      </c>
      <c r="AQ92">
        <v>49</v>
      </c>
      <c r="AR92" s="38">
        <f t="shared" si="46"/>
        <v>406.53711683876736</v>
      </c>
      <c r="AS92" s="38">
        <f t="shared" si="47"/>
        <v>400.49039640375969</v>
      </c>
      <c r="AW92" s="35">
        <v>50</v>
      </c>
      <c r="AX92">
        <f t="shared" si="40"/>
        <v>0</v>
      </c>
      <c r="BK92" s="38">
        <v>10462</v>
      </c>
      <c r="BL92" s="38">
        <v>1829</v>
      </c>
      <c r="BM92">
        <v>10438</v>
      </c>
      <c r="BN92">
        <v>1861</v>
      </c>
      <c r="BO92" s="9">
        <v>10402</v>
      </c>
      <c r="BP92" s="9">
        <v>1833</v>
      </c>
      <c r="BQ92" s="38">
        <f t="shared" si="48"/>
        <v>479.0189691511784</v>
      </c>
      <c r="BR92" s="38">
        <f t="shared" si="49"/>
        <v>0</v>
      </c>
    </row>
    <row r="93" spans="1:76" x14ac:dyDescent="0.2">
      <c r="B93" t="s">
        <v>405</v>
      </c>
      <c r="C93" t="s">
        <v>101</v>
      </c>
      <c r="D93" t="s">
        <v>4</v>
      </c>
      <c r="E93">
        <f t="shared" si="50"/>
        <v>140</v>
      </c>
      <c r="F93">
        <v>137</v>
      </c>
      <c r="G93">
        <v>3</v>
      </c>
      <c r="H93" s="38">
        <f t="shared" si="51"/>
        <v>618.40187287424351</v>
      </c>
      <c r="I93" s="38">
        <f t="shared" si="52"/>
        <v>689.16947532572055</v>
      </c>
      <c r="J93" s="38">
        <f t="shared" si="52"/>
        <v>108.69565217391305</v>
      </c>
      <c r="K93" s="75">
        <f t="shared" si="53"/>
        <v>185</v>
      </c>
      <c r="L93" s="75">
        <v>185</v>
      </c>
      <c r="M93">
        <v>0</v>
      </c>
      <c r="N93" s="98">
        <f t="shared" si="60"/>
        <v>393.61702127659572</v>
      </c>
      <c r="O93" s="38">
        <v>811.90204511542174</v>
      </c>
      <c r="P93" s="38">
        <v>925.18503700740143</v>
      </c>
      <c r="Q93" s="38">
        <v>0</v>
      </c>
      <c r="R93" s="75">
        <f t="shared" si="41"/>
        <v>47</v>
      </c>
      <c r="S93" s="75">
        <v>47</v>
      </c>
      <c r="T93" s="75">
        <v>0</v>
      </c>
      <c r="U93" s="38">
        <f t="shared" si="42"/>
        <v>207.61551373796271</v>
      </c>
      <c r="V93" s="38">
        <f t="shared" si="54"/>
        <v>236.39472890051303</v>
      </c>
      <c r="W93" s="38">
        <f t="shared" si="55"/>
        <v>0</v>
      </c>
      <c r="X93" s="75">
        <v>17</v>
      </c>
      <c r="Y93" s="75">
        <v>7</v>
      </c>
      <c r="Z93" s="75">
        <f t="shared" si="56"/>
        <v>24</v>
      </c>
      <c r="AA93" s="38">
        <f t="shared" si="57"/>
        <v>85.504476410823855</v>
      </c>
      <c r="AB93" s="38">
        <f t="shared" si="58"/>
        <v>35.207725580927473</v>
      </c>
      <c r="AC93" s="38">
        <f t="shared" si="59"/>
        <v>120.71220199175133</v>
      </c>
      <c r="AD93">
        <v>34</v>
      </c>
      <c r="AE93">
        <v>15</v>
      </c>
      <c r="AF93">
        <v>6</v>
      </c>
      <c r="AG93">
        <v>21</v>
      </c>
      <c r="AH93" s="38">
        <f t="shared" si="43"/>
        <v>76.289288983826665</v>
      </c>
      <c r="AI93" s="38">
        <f t="shared" si="44"/>
        <v>30.515715593530668</v>
      </c>
      <c r="AJ93" s="38">
        <f t="shared" si="45"/>
        <v>106.80500457735734</v>
      </c>
      <c r="AM93" s="38">
        <v>19879</v>
      </c>
      <c r="AN93" s="38">
        <v>2760</v>
      </c>
      <c r="AO93">
        <v>19996</v>
      </c>
      <c r="AP93">
        <v>2790</v>
      </c>
      <c r="AQ93">
        <v>28</v>
      </c>
      <c r="AR93" s="38">
        <f t="shared" si="46"/>
        <v>151.44766146993319</v>
      </c>
      <c r="AS93" s="38">
        <f t="shared" si="47"/>
        <v>124.51638724596434</v>
      </c>
      <c r="AW93" s="35">
        <v>34</v>
      </c>
      <c r="AX93">
        <f t="shared" si="40"/>
        <v>0</v>
      </c>
      <c r="BK93" s="38">
        <v>19882</v>
      </c>
      <c r="BL93" s="38">
        <v>2756</v>
      </c>
      <c r="BM93">
        <v>19662</v>
      </c>
      <c r="BN93">
        <v>2788</v>
      </c>
      <c r="BO93" s="9">
        <v>19755</v>
      </c>
      <c r="BP93" s="9">
        <v>2732</v>
      </c>
      <c r="BQ93" s="38">
        <f t="shared" si="48"/>
        <v>172.92238836334045</v>
      </c>
      <c r="BR93" s="38">
        <f t="shared" si="49"/>
        <v>0</v>
      </c>
    </row>
    <row r="94" spans="1:76" x14ac:dyDescent="0.2">
      <c r="B94" t="s">
        <v>406</v>
      </c>
      <c r="C94" t="s">
        <v>102</v>
      </c>
      <c r="D94" t="s">
        <v>4</v>
      </c>
      <c r="E94">
        <f t="shared" si="50"/>
        <v>110</v>
      </c>
      <c r="F94">
        <v>107</v>
      </c>
      <c r="G94">
        <v>3</v>
      </c>
      <c r="H94" s="38">
        <f t="shared" si="51"/>
        <v>534.55146272718434</v>
      </c>
      <c r="I94" s="38">
        <f t="shared" si="52"/>
        <v>580.1973755557965</v>
      </c>
      <c r="J94" s="38">
        <f t="shared" si="52"/>
        <v>140.44943820224719</v>
      </c>
      <c r="K94" s="75">
        <f t="shared" si="53"/>
        <v>188</v>
      </c>
      <c r="L94" s="75">
        <v>184</v>
      </c>
      <c r="M94">
        <v>4</v>
      </c>
      <c r="N94" s="98">
        <f t="shared" si="60"/>
        <v>140.29850746268656</v>
      </c>
      <c r="O94" s="38">
        <v>906.98571979930534</v>
      </c>
      <c r="P94" s="38">
        <v>990.04573580844772</v>
      </c>
      <c r="Q94" s="38">
        <v>186.65422305179655</v>
      </c>
      <c r="R94" s="75">
        <f t="shared" si="41"/>
        <v>134</v>
      </c>
      <c r="S94" s="75">
        <v>132</v>
      </c>
      <c r="T94" s="75">
        <v>2</v>
      </c>
      <c r="U94" s="38">
        <f t="shared" si="42"/>
        <v>652.57621505795271</v>
      </c>
      <c r="V94" s="38">
        <f t="shared" si="54"/>
        <v>717.4692901402326</v>
      </c>
      <c r="W94" s="38">
        <f t="shared" si="55"/>
        <v>10.870746820306556</v>
      </c>
      <c r="X94" s="75">
        <v>52</v>
      </c>
      <c r="Y94" s="75">
        <v>14</v>
      </c>
      <c r="Z94" s="75">
        <f t="shared" si="56"/>
        <v>66</v>
      </c>
      <c r="AA94" s="38">
        <f t="shared" si="57"/>
        <v>282.63941732797042</v>
      </c>
      <c r="AB94" s="38">
        <f t="shared" si="58"/>
        <v>76.09522774214588</v>
      </c>
      <c r="AC94" s="38">
        <f t="shared" si="59"/>
        <v>358.7346450701163</v>
      </c>
      <c r="AD94">
        <v>70</v>
      </c>
      <c r="AE94">
        <v>41</v>
      </c>
      <c r="AF94">
        <v>4</v>
      </c>
      <c r="AG94">
        <v>45</v>
      </c>
      <c r="AH94" s="38">
        <f t="shared" si="43"/>
        <v>223.10496816673015</v>
      </c>
      <c r="AI94" s="38">
        <f t="shared" si="44"/>
        <v>21.766338357729772</v>
      </c>
      <c r="AJ94" s="38">
        <f t="shared" si="45"/>
        <v>244.87130652445992</v>
      </c>
      <c r="AM94" s="38">
        <v>18442</v>
      </c>
      <c r="AN94" s="38">
        <v>2136</v>
      </c>
      <c r="AO94">
        <v>18585</v>
      </c>
      <c r="AP94">
        <v>2143</v>
      </c>
      <c r="AQ94">
        <v>57</v>
      </c>
      <c r="AR94" s="38">
        <f t="shared" si="46"/>
        <v>340.74867351409239</v>
      </c>
      <c r="AS94" s="38">
        <f t="shared" si="47"/>
        <v>278.30672330452614</v>
      </c>
      <c r="AW94" s="35">
        <v>70</v>
      </c>
      <c r="AX94">
        <f t="shared" si="40"/>
        <v>0</v>
      </c>
      <c r="BK94" s="38">
        <v>18398</v>
      </c>
      <c r="BL94" s="38">
        <v>2136</v>
      </c>
      <c r="BM94">
        <v>18377</v>
      </c>
      <c r="BN94">
        <v>2166</v>
      </c>
      <c r="BO94" s="9">
        <v>18350</v>
      </c>
      <c r="BP94" s="9">
        <v>2131</v>
      </c>
      <c r="BQ94" s="38">
        <f t="shared" si="48"/>
        <v>380.91092126027098</v>
      </c>
      <c r="BR94" s="38">
        <f t="shared" si="49"/>
        <v>0</v>
      </c>
    </row>
    <row r="95" spans="1:76" x14ac:dyDescent="0.2">
      <c r="B95" t="s">
        <v>407</v>
      </c>
      <c r="C95" t="s">
        <v>103</v>
      </c>
      <c r="D95" t="s">
        <v>4</v>
      </c>
      <c r="E95">
        <f t="shared" si="50"/>
        <v>47</v>
      </c>
      <c r="F95">
        <v>46</v>
      </c>
      <c r="G95">
        <v>1</v>
      </c>
      <c r="H95" s="38">
        <f t="shared" si="51"/>
        <v>376.93479829978349</v>
      </c>
      <c r="I95" s="38">
        <f t="shared" si="52"/>
        <v>421.0911753936287</v>
      </c>
      <c r="J95" s="38">
        <f t="shared" si="52"/>
        <v>64.724919093851128</v>
      </c>
      <c r="K95" s="75">
        <f t="shared" si="53"/>
        <v>110</v>
      </c>
      <c r="L95" s="75">
        <v>107</v>
      </c>
      <c r="M95">
        <v>3</v>
      </c>
      <c r="N95" s="98">
        <f t="shared" si="60"/>
        <v>333.33333333333331</v>
      </c>
      <c r="O95" s="38">
        <v>886.23912342893971</v>
      </c>
      <c r="P95" s="38">
        <v>985.63006632277086</v>
      </c>
      <c r="Q95" s="38">
        <v>192.80205655526993</v>
      </c>
      <c r="R95" s="75">
        <f t="shared" si="41"/>
        <v>33</v>
      </c>
      <c r="S95" s="75">
        <v>33</v>
      </c>
      <c r="T95" s="75">
        <v>0</v>
      </c>
      <c r="U95" s="38">
        <f t="shared" si="42"/>
        <v>268.18366517675742</v>
      </c>
      <c r="V95" s="38">
        <f t="shared" si="54"/>
        <v>308.18079940231604</v>
      </c>
      <c r="W95" s="38">
        <f t="shared" si="55"/>
        <v>0</v>
      </c>
      <c r="X95" s="75">
        <v>19</v>
      </c>
      <c r="Y95" s="75">
        <v>1</v>
      </c>
      <c r="Z95" s="75">
        <f t="shared" si="56"/>
        <v>20</v>
      </c>
      <c r="AA95" s="38">
        <f t="shared" si="57"/>
        <v>177.43742995890923</v>
      </c>
      <c r="AB95" s="38">
        <f t="shared" si="58"/>
        <v>9.3388121031004854</v>
      </c>
      <c r="AC95" s="38">
        <f t="shared" si="59"/>
        <v>186.77624206200971</v>
      </c>
      <c r="AD95">
        <v>5</v>
      </c>
      <c r="AE95">
        <v>3</v>
      </c>
      <c r="AF95">
        <v>1</v>
      </c>
      <c r="AG95">
        <v>4</v>
      </c>
      <c r="AH95" s="38">
        <f t="shared" si="43"/>
        <v>28.647822765469826</v>
      </c>
      <c r="AI95" s="38">
        <f t="shared" si="44"/>
        <v>9.5492742551566074</v>
      </c>
      <c r="AJ95" s="38">
        <f t="shared" si="45"/>
        <v>38.19709702062643</v>
      </c>
      <c r="AM95" s="38">
        <v>10924</v>
      </c>
      <c r="AN95" s="38">
        <v>1545</v>
      </c>
      <c r="AO95">
        <v>10856</v>
      </c>
      <c r="AP95">
        <v>1556</v>
      </c>
      <c r="AQ95">
        <v>7</v>
      </c>
      <c r="AR95" s="38">
        <f t="shared" si="46"/>
        <v>41.125185063332786</v>
      </c>
      <c r="AS95" s="38">
        <f t="shared" si="47"/>
        <v>58.255659121171774</v>
      </c>
      <c r="AW95" s="35">
        <v>5</v>
      </c>
      <c r="AX95">
        <f t="shared" ref="AX95:AX125" si="62">AD95-AW95</f>
        <v>0</v>
      </c>
      <c r="BK95" s="38">
        <v>10708</v>
      </c>
      <c r="BL95" s="38">
        <v>1597</v>
      </c>
      <c r="BM95">
        <v>10472</v>
      </c>
      <c r="BN95">
        <v>1686</v>
      </c>
      <c r="BO95" s="9">
        <v>10371</v>
      </c>
      <c r="BP95" s="9">
        <v>1645</v>
      </c>
      <c r="BQ95" s="38">
        <f t="shared" si="48"/>
        <v>47.746371275783041</v>
      </c>
      <c r="BR95" s="38">
        <f t="shared" si="49"/>
        <v>0</v>
      </c>
    </row>
    <row r="96" spans="1:76" x14ac:dyDescent="0.2">
      <c r="B96" t="s">
        <v>408</v>
      </c>
      <c r="C96" t="s">
        <v>104</v>
      </c>
      <c r="D96" t="s">
        <v>4</v>
      </c>
      <c r="E96">
        <f t="shared" si="50"/>
        <v>89</v>
      </c>
      <c r="F96">
        <v>84</v>
      </c>
      <c r="G96">
        <v>5</v>
      </c>
      <c r="H96" s="38">
        <f t="shared" si="51"/>
        <v>460.09098428453268</v>
      </c>
      <c r="I96" s="38">
        <f t="shared" si="52"/>
        <v>497.04142011834324</v>
      </c>
      <c r="J96" s="38">
        <f t="shared" si="52"/>
        <v>204.58265139116205</v>
      </c>
      <c r="K96" s="75">
        <f t="shared" si="53"/>
        <v>169</v>
      </c>
      <c r="L96" s="75">
        <v>162</v>
      </c>
      <c r="M96">
        <v>7</v>
      </c>
      <c r="N96" s="98">
        <f t="shared" si="60"/>
        <v>260</v>
      </c>
      <c r="O96" s="38">
        <v>877.10193066223792</v>
      </c>
      <c r="P96" s="38">
        <v>960.85409252669035</v>
      </c>
      <c r="Q96" s="38">
        <v>290.69767441860466</v>
      </c>
      <c r="R96" s="75">
        <f t="shared" si="41"/>
        <v>65</v>
      </c>
      <c r="S96" s="75">
        <v>65</v>
      </c>
      <c r="T96" s="75">
        <v>0</v>
      </c>
      <c r="U96" s="38">
        <f t="shared" si="42"/>
        <v>340.27850486860012</v>
      </c>
      <c r="V96" s="38">
        <f t="shared" si="54"/>
        <v>389.52477976868221</v>
      </c>
      <c r="W96" s="38">
        <f t="shared" si="55"/>
        <v>0</v>
      </c>
      <c r="X96" s="75">
        <v>26</v>
      </c>
      <c r="Y96" s="75">
        <v>6</v>
      </c>
      <c r="Z96" s="75">
        <f t="shared" si="56"/>
        <v>32</v>
      </c>
      <c r="AA96" s="38">
        <f t="shared" si="57"/>
        <v>155.80991190747289</v>
      </c>
      <c r="AB96" s="38">
        <f t="shared" si="58"/>
        <v>35.95613351710913</v>
      </c>
      <c r="AC96" s="38">
        <f t="shared" si="59"/>
        <v>191.76604542458202</v>
      </c>
      <c r="AD96">
        <v>54</v>
      </c>
      <c r="AE96">
        <v>25</v>
      </c>
      <c r="AF96">
        <v>6</v>
      </c>
      <c r="AG96">
        <v>31</v>
      </c>
      <c r="AH96" s="38">
        <f t="shared" si="43"/>
        <v>152.78371936686426</v>
      </c>
      <c r="AI96" s="38">
        <f t="shared" si="44"/>
        <v>36.668092648047427</v>
      </c>
      <c r="AJ96" s="38">
        <f t="shared" si="45"/>
        <v>189.4518120149117</v>
      </c>
      <c r="AM96" s="38">
        <v>16900</v>
      </c>
      <c r="AN96" s="38">
        <v>2444</v>
      </c>
      <c r="AO96">
        <v>16860</v>
      </c>
      <c r="AP96">
        <v>2408</v>
      </c>
      <c r="AQ96">
        <v>25</v>
      </c>
      <c r="AR96" s="38">
        <f t="shared" si="46"/>
        <v>286.97454429505234</v>
      </c>
      <c r="AS96" s="38">
        <f t="shared" si="47"/>
        <v>132.83034907815738</v>
      </c>
      <c r="AW96" s="35">
        <v>54</v>
      </c>
      <c r="AX96">
        <f t="shared" si="62"/>
        <v>0</v>
      </c>
      <c r="BK96" s="38">
        <v>16687</v>
      </c>
      <c r="BL96" s="38">
        <v>2415</v>
      </c>
      <c r="BM96">
        <v>16363</v>
      </c>
      <c r="BN96">
        <v>2454</v>
      </c>
      <c r="BO96" s="9">
        <v>16311</v>
      </c>
      <c r="BP96" s="9">
        <v>2510</v>
      </c>
      <c r="BQ96" s="38">
        <f t="shared" si="48"/>
        <v>330.01283383242679</v>
      </c>
      <c r="BR96" s="38">
        <f t="shared" si="49"/>
        <v>0</v>
      </c>
    </row>
    <row r="97" spans="1:76" x14ac:dyDescent="0.2">
      <c r="B97" t="s">
        <v>409</v>
      </c>
      <c r="C97" t="s">
        <v>105</v>
      </c>
      <c r="D97" t="s">
        <v>4</v>
      </c>
      <c r="E97">
        <f t="shared" si="50"/>
        <v>116</v>
      </c>
      <c r="F97">
        <v>110</v>
      </c>
      <c r="G97">
        <v>6</v>
      </c>
      <c r="H97" s="38">
        <f t="shared" si="51"/>
        <v>710.87143032234349</v>
      </c>
      <c r="I97" s="38">
        <f t="shared" si="52"/>
        <v>793.36458708979433</v>
      </c>
      <c r="J97" s="38">
        <f t="shared" si="52"/>
        <v>244.59845087647778</v>
      </c>
      <c r="K97" s="75">
        <f t="shared" si="53"/>
        <v>125</v>
      </c>
      <c r="L97" s="75">
        <v>123</v>
      </c>
      <c r="M97">
        <v>2</v>
      </c>
      <c r="N97" s="98">
        <f t="shared" si="60"/>
        <v>290.69767441860466</v>
      </c>
      <c r="O97" s="38">
        <v>758.90959868860421</v>
      </c>
      <c r="P97" s="38">
        <v>874.69776703171669</v>
      </c>
      <c r="Q97" s="38">
        <v>83.022000830220009</v>
      </c>
      <c r="R97" s="75">
        <f t="shared" si="41"/>
        <v>43</v>
      </c>
      <c r="S97" s="75">
        <v>43</v>
      </c>
      <c r="T97" s="75">
        <v>0</v>
      </c>
      <c r="U97" s="38">
        <f t="shared" si="42"/>
        <v>260.11735527191337</v>
      </c>
      <c r="V97" s="38">
        <f t="shared" si="54"/>
        <v>305.1593215527642</v>
      </c>
      <c r="W97" s="38">
        <f t="shared" si="55"/>
        <v>0</v>
      </c>
      <c r="X97" s="75">
        <v>23</v>
      </c>
      <c r="Y97" s="75">
        <v>5</v>
      </c>
      <c r="Z97" s="75">
        <f t="shared" si="56"/>
        <v>28</v>
      </c>
      <c r="AA97" s="38">
        <f t="shared" si="57"/>
        <v>163.22475338868782</v>
      </c>
      <c r="AB97" s="38">
        <f t="shared" si="58"/>
        <v>35.483642041019088</v>
      </c>
      <c r="AC97" s="38">
        <f t="shared" si="59"/>
        <v>198.70839542970691</v>
      </c>
      <c r="AD97">
        <v>20</v>
      </c>
      <c r="AE97">
        <v>11</v>
      </c>
      <c r="AF97">
        <v>1</v>
      </c>
      <c r="AG97">
        <v>12</v>
      </c>
      <c r="AH97" s="38">
        <f t="shared" si="43"/>
        <v>79.262141518950855</v>
      </c>
      <c r="AI97" s="38">
        <f t="shared" si="44"/>
        <v>7.2056492289955321</v>
      </c>
      <c r="AJ97" s="38">
        <f t="shared" si="45"/>
        <v>86.467790747946395</v>
      </c>
      <c r="AM97" s="38">
        <v>13865</v>
      </c>
      <c r="AN97" s="38">
        <v>2453</v>
      </c>
      <c r="AO97">
        <v>14062</v>
      </c>
      <c r="AP97">
        <v>2409</v>
      </c>
      <c r="AQ97">
        <v>13</v>
      </c>
      <c r="AR97" s="38">
        <f t="shared" si="46"/>
        <v>121.47716229348882</v>
      </c>
      <c r="AS97" s="38">
        <f t="shared" si="47"/>
        <v>79.612958540020827</v>
      </c>
      <c r="AW97" s="35">
        <v>18</v>
      </c>
      <c r="AX97">
        <f t="shared" si="62"/>
        <v>2</v>
      </c>
      <c r="BK97" s="38">
        <v>14091</v>
      </c>
      <c r="BL97" s="38">
        <v>2440</v>
      </c>
      <c r="BM97">
        <v>13878</v>
      </c>
      <c r="BN97">
        <v>2586</v>
      </c>
      <c r="BO97" s="9">
        <v>13824</v>
      </c>
      <c r="BP97" s="9">
        <v>2505</v>
      </c>
      <c r="BQ97" s="38">
        <f t="shared" si="48"/>
        <v>129.70168612191958</v>
      </c>
      <c r="BR97" s="38">
        <f t="shared" si="49"/>
        <v>77.33952049497293</v>
      </c>
    </row>
    <row r="98" spans="1:76" x14ac:dyDescent="0.2">
      <c r="B98" t="s">
        <v>410</v>
      </c>
      <c r="C98" t="s">
        <v>106</v>
      </c>
      <c r="D98" t="s">
        <v>4</v>
      </c>
      <c r="E98">
        <f t="shared" si="50"/>
        <v>85</v>
      </c>
      <c r="F98">
        <v>79</v>
      </c>
      <c r="G98">
        <v>6</v>
      </c>
      <c r="H98" s="38">
        <f t="shared" si="51"/>
        <v>437.82837127845886</v>
      </c>
      <c r="I98" s="38">
        <f t="shared" si="52"/>
        <v>457.38767948124132</v>
      </c>
      <c r="J98" s="38">
        <f t="shared" si="52"/>
        <v>280.1120448179272</v>
      </c>
      <c r="K98" s="75">
        <f t="shared" si="53"/>
        <v>104.35</v>
      </c>
      <c r="L98" s="75">
        <v>102.35</v>
      </c>
      <c r="M98">
        <v>2</v>
      </c>
      <c r="N98" s="98">
        <f t="shared" si="60"/>
        <v>237.15909090909091</v>
      </c>
      <c r="O98" s="38">
        <v>531.07028347498601</v>
      </c>
      <c r="P98" s="38">
        <v>584.58990175919575</v>
      </c>
      <c r="Q98" s="38">
        <v>93.41429238673517</v>
      </c>
      <c r="R98" s="75">
        <f t="shared" ref="R98:R129" si="63">S98+T98</f>
        <v>44</v>
      </c>
      <c r="S98" s="75">
        <v>44</v>
      </c>
      <c r="T98" s="75">
        <v>0</v>
      </c>
      <c r="U98" s="38">
        <f t="shared" ref="U98:U133" si="64">R98*100000/(BK98+BL98)</f>
        <v>223.42964505154114</v>
      </c>
      <c r="V98" s="38">
        <f t="shared" si="54"/>
        <v>251.12721876605215</v>
      </c>
      <c r="W98" s="38">
        <f t="shared" si="55"/>
        <v>0</v>
      </c>
      <c r="X98" s="75">
        <v>27.25</v>
      </c>
      <c r="Y98" s="75">
        <v>1.7</v>
      </c>
      <c r="Z98" s="75">
        <f t="shared" si="56"/>
        <v>28.95</v>
      </c>
      <c r="AA98" s="38">
        <f t="shared" si="57"/>
        <v>155.52765253124821</v>
      </c>
      <c r="AB98" s="38">
        <f t="shared" si="58"/>
        <v>9.7026425432338339</v>
      </c>
      <c r="AC98" s="38">
        <f t="shared" si="59"/>
        <v>165.23029507448206</v>
      </c>
      <c r="AD98">
        <v>48</v>
      </c>
      <c r="AE98">
        <v>26</v>
      </c>
      <c r="AF98">
        <v>5</v>
      </c>
      <c r="AG98">
        <v>31</v>
      </c>
      <c r="AH98" s="38">
        <f t="shared" ref="AH98:AH125" si="65">AE98*100000/BM98</f>
        <v>147.10874731243635</v>
      </c>
      <c r="AI98" s="38">
        <f t="shared" ref="AI98:AI125" si="66">AF98*100000/BM98</f>
        <v>28.290143713930068</v>
      </c>
      <c r="AJ98" s="38">
        <f t="shared" ref="AJ98:AJ125" si="67">AG98*100000/BM98</f>
        <v>175.39889102636641</v>
      </c>
      <c r="AM98" s="38">
        <v>17272</v>
      </c>
      <c r="AN98" s="38">
        <v>2142</v>
      </c>
      <c r="AO98">
        <v>17508</v>
      </c>
      <c r="AP98">
        <v>2141</v>
      </c>
      <c r="AQ98">
        <v>32</v>
      </c>
      <c r="AR98" s="38">
        <f t="shared" ref="AR98:AR125" si="68">AD98*100000/(BM98+BN98)</f>
        <v>243.24735215121876</v>
      </c>
      <c r="AS98" s="38">
        <f t="shared" ref="AS98:AS125" si="69">AQ98*100000/(BO98+BP98)</f>
        <v>160.77978194242075</v>
      </c>
      <c r="AW98" s="35">
        <v>44</v>
      </c>
      <c r="AX98">
        <f t="shared" si="62"/>
        <v>4</v>
      </c>
      <c r="BK98" s="38">
        <v>17521</v>
      </c>
      <c r="BL98" s="38">
        <v>2172</v>
      </c>
      <c r="BM98">
        <v>17674</v>
      </c>
      <c r="BN98">
        <v>2059</v>
      </c>
      <c r="BO98" s="9">
        <v>17635</v>
      </c>
      <c r="BP98" s="9">
        <v>2268</v>
      </c>
      <c r="BQ98" s="38">
        <f t="shared" ref="BQ98:BQ125" si="70">AW98*100000/BM98</f>
        <v>248.95326468258457</v>
      </c>
      <c r="BR98" s="38">
        <f t="shared" ref="BR98:BR125" si="71">AX98*100000/BN98</f>
        <v>194.26906265177271</v>
      </c>
    </row>
    <row r="99" spans="1:76" x14ac:dyDescent="0.2">
      <c r="B99" t="s">
        <v>411</v>
      </c>
      <c r="C99" t="s">
        <v>107</v>
      </c>
      <c r="D99" t="s">
        <v>4</v>
      </c>
      <c r="E99">
        <f t="shared" si="50"/>
        <v>242</v>
      </c>
      <c r="F99">
        <v>234</v>
      </c>
      <c r="G99">
        <v>8</v>
      </c>
      <c r="H99" s="38">
        <f t="shared" si="51"/>
        <v>650.90508082519705</v>
      </c>
      <c r="I99" s="38">
        <f t="shared" si="52"/>
        <v>721.0427387298555</v>
      </c>
      <c r="J99" s="38">
        <f t="shared" si="52"/>
        <v>169.27634363097758</v>
      </c>
      <c r="K99" s="75">
        <f t="shared" si="53"/>
        <v>377.65</v>
      </c>
      <c r="L99" s="75">
        <v>365.65</v>
      </c>
      <c r="M99">
        <v>12</v>
      </c>
      <c r="N99" s="98">
        <f t="shared" si="60"/>
        <v>158.6764705882353</v>
      </c>
      <c r="O99" s="38">
        <v>1014.0977443609023</v>
      </c>
      <c r="P99" s="38">
        <v>1120.69758175744</v>
      </c>
      <c r="Q99" s="38">
        <v>260.13440277476695</v>
      </c>
      <c r="R99" s="75">
        <f t="shared" si="63"/>
        <v>238</v>
      </c>
      <c r="S99" s="75">
        <v>237</v>
      </c>
      <c r="T99" s="75">
        <v>1</v>
      </c>
      <c r="U99" s="38">
        <f t="shared" si="64"/>
        <v>642.58329283438627</v>
      </c>
      <c r="V99" s="38">
        <f t="shared" ref="V99:V133" si="72">S99*100000/BK99</f>
        <v>730.62457611443369</v>
      </c>
      <c r="W99" s="38">
        <f t="shared" ref="W99:W133" si="73">T99*100000/$BK99</f>
        <v>3.0828041186263024</v>
      </c>
      <c r="X99" s="75">
        <v>108.75</v>
      </c>
      <c r="Y99" s="75">
        <v>22.3</v>
      </c>
      <c r="Z99" s="75">
        <f t="shared" si="56"/>
        <v>131.05000000000001</v>
      </c>
      <c r="AA99" s="38">
        <f t="shared" ref="AA99:AA133" si="74">X99*100000/BK99</f>
        <v>335.25494790061038</v>
      </c>
      <c r="AB99" s="38">
        <f t="shared" ref="AB99:AB133" si="75">Y99*100000/$BK99</f>
        <v>68.746531845366547</v>
      </c>
      <c r="AC99" s="38">
        <f t="shared" ref="AC99:AC133" si="76">Z99*100000/$BK99</f>
        <v>404.00147974597701</v>
      </c>
      <c r="AD99">
        <v>129</v>
      </c>
      <c r="AE99">
        <v>58</v>
      </c>
      <c r="AF99">
        <v>16</v>
      </c>
      <c r="AG99">
        <v>74</v>
      </c>
      <c r="AH99" s="38">
        <f t="shared" si="65"/>
        <v>180.69098725817003</v>
      </c>
      <c r="AI99" s="38">
        <f t="shared" si="66"/>
        <v>49.845789588460697</v>
      </c>
      <c r="AJ99" s="38">
        <f t="shared" si="67"/>
        <v>230.53677684663074</v>
      </c>
      <c r="AM99" s="38">
        <v>32453</v>
      </c>
      <c r="AN99" s="38">
        <v>4726</v>
      </c>
      <c r="AO99">
        <v>32627</v>
      </c>
      <c r="AP99">
        <v>4613</v>
      </c>
      <c r="AQ99">
        <v>60</v>
      </c>
      <c r="AR99" s="38">
        <f t="shared" si="68"/>
        <v>349.61244511897667</v>
      </c>
      <c r="AS99" s="38">
        <f t="shared" si="69"/>
        <v>164.17665407978984</v>
      </c>
      <c r="AW99" s="35">
        <v>120</v>
      </c>
      <c r="AX99">
        <f t="shared" si="62"/>
        <v>9</v>
      </c>
      <c r="BK99" s="38">
        <v>32438</v>
      </c>
      <c r="BL99" s="38">
        <v>4600</v>
      </c>
      <c r="BM99">
        <v>32099</v>
      </c>
      <c r="BN99">
        <v>4799</v>
      </c>
      <c r="BO99" s="9">
        <v>31908</v>
      </c>
      <c r="BP99" s="9">
        <v>4638</v>
      </c>
      <c r="BQ99" s="38">
        <f t="shared" si="70"/>
        <v>373.84342191345524</v>
      </c>
      <c r="BR99" s="38">
        <f t="shared" si="71"/>
        <v>187.53907063971661</v>
      </c>
    </row>
    <row r="100" spans="1:76" x14ac:dyDescent="0.2">
      <c r="B100" t="s">
        <v>412</v>
      </c>
      <c r="C100" t="s">
        <v>108</v>
      </c>
      <c r="D100" t="s">
        <v>4</v>
      </c>
      <c r="E100" s="75">
        <f t="shared" si="50"/>
        <v>81.849999999999994</v>
      </c>
      <c r="F100" s="75">
        <v>77.849999999999994</v>
      </c>
      <c r="G100">
        <v>4</v>
      </c>
      <c r="H100" s="38">
        <f t="shared" si="51"/>
        <v>453.56311648010637</v>
      </c>
      <c r="I100" s="38">
        <f t="shared" si="52"/>
        <v>486.38010745970257</v>
      </c>
      <c r="J100" s="38">
        <f t="shared" si="52"/>
        <v>196.07843137254901</v>
      </c>
      <c r="K100" s="75">
        <f t="shared" si="53"/>
        <v>93.85</v>
      </c>
      <c r="L100" s="75">
        <v>87.85</v>
      </c>
      <c r="M100">
        <v>6</v>
      </c>
      <c r="N100" s="98">
        <f t="shared" ref="N100:N120" si="77">K100*100/R100</f>
        <v>204.02173913043478</v>
      </c>
      <c r="O100" s="38">
        <v>520.46362023070094</v>
      </c>
      <c r="P100" s="38">
        <v>548.5824903209691</v>
      </c>
      <c r="Q100" s="38">
        <v>297.32408325074329</v>
      </c>
      <c r="R100" s="75">
        <f t="shared" si="63"/>
        <v>46</v>
      </c>
      <c r="S100" s="75">
        <v>46</v>
      </c>
      <c r="T100" s="75">
        <v>0</v>
      </c>
      <c r="U100" s="38">
        <f t="shared" si="64"/>
        <v>256.86843868662049</v>
      </c>
      <c r="V100" s="38">
        <f t="shared" si="72"/>
        <v>289.56313735364472</v>
      </c>
      <c r="W100" s="38">
        <f t="shared" si="73"/>
        <v>0</v>
      </c>
      <c r="X100" s="75">
        <v>29.1</v>
      </c>
      <c r="Y100" s="75">
        <v>1.53</v>
      </c>
      <c r="Z100" s="75">
        <f t="shared" si="56"/>
        <v>30.630000000000003</v>
      </c>
      <c r="AA100" s="38">
        <f t="shared" si="74"/>
        <v>183.18015863024047</v>
      </c>
      <c r="AB100" s="38">
        <f t="shared" si="75"/>
        <v>9.6311217424147042</v>
      </c>
      <c r="AC100" s="38">
        <f t="shared" si="76"/>
        <v>192.8112803726552</v>
      </c>
      <c r="AD100">
        <v>28</v>
      </c>
      <c r="AE100">
        <v>11</v>
      </c>
      <c r="AF100">
        <v>2</v>
      </c>
      <c r="AG100">
        <v>13</v>
      </c>
      <c r="AH100" s="38">
        <f t="shared" si="65"/>
        <v>69.321905722208214</v>
      </c>
      <c r="AI100" s="38">
        <f t="shared" si="66"/>
        <v>12.603982858583313</v>
      </c>
      <c r="AJ100" s="38">
        <f t="shared" si="67"/>
        <v>81.925888580791536</v>
      </c>
      <c r="AM100" s="38">
        <v>16006</v>
      </c>
      <c r="AN100" s="38">
        <v>2040</v>
      </c>
      <c r="AO100">
        <v>16014</v>
      </c>
      <c r="AP100">
        <v>2018</v>
      </c>
      <c r="AQ100">
        <v>15</v>
      </c>
      <c r="AR100" s="38">
        <f t="shared" si="68"/>
        <v>156.19770166238982</v>
      </c>
      <c r="AS100" s="38">
        <f t="shared" si="69"/>
        <v>82.76775368316504</v>
      </c>
      <c r="AW100" s="35">
        <v>28</v>
      </c>
      <c r="AX100">
        <f t="shared" si="62"/>
        <v>0</v>
      </c>
      <c r="BK100" s="38">
        <v>15886</v>
      </c>
      <c r="BL100" s="38">
        <v>2022</v>
      </c>
      <c r="BM100">
        <v>15868</v>
      </c>
      <c r="BN100">
        <v>2058</v>
      </c>
      <c r="BO100" s="9">
        <v>16076</v>
      </c>
      <c r="BP100" s="9">
        <v>2047</v>
      </c>
      <c r="BQ100" s="38">
        <f t="shared" si="70"/>
        <v>176.45576002016637</v>
      </c>
      <c r="BR100" s="38">
        <f t="shared" si="71"/>
        <v>0</v>
      </c>
    </row>
    <row r="101" spans="1:76" x14ac:dyDescent="0.2">
      <c r="B101" t="s">
        <v>413</v>
      </c>
      <c r="C101" t="s">
        <v>109</v>
      </c>
      <c r="D101" t="s">
        <v>4</v>
      </c>
      <c r="E101" s="75">
        <f t="shared" si="50"/>
        <v>87.15</v>
      </c>
      <c r="F101" s="75">
        <v>87.15</v>
      </c>
      <c r="G101">
        <v>0</v>
      </c>
      <c r="H101" s="38">
        <f t="shared" si="51"/>
        <v>512.46618840409269</v>
      </c>
      <c r="I101" s="38">
        <f t="shared" si="52"/>
        <v>562.94812996576456</v>
      </c>
      <c r="J101" s="38">
        <f t="shared" si="52"/>
        <v>0</v>
      </c>
      <c r="K101" s="75">
        <f t="shared" si="53"/>
        <v>102.15</v>
      </c>
      <c r="L101" s="75">
        <v>100.15</v>
      </c>
      <c r="M101">
        <v>2</v>
      </c>
      <c r="N101" s="98">
        <f t="shared" si="77"/>
        <v>145.92857142857142</v>
      </c>
      <c r="O101" s="38">
        <v>597.4732409194595</v>
      </c>
      <c r="P101" s="38">
        <v>644.71481910647617</v>
      </c>
      <c r="Q101" s="38">
        <v>127.95905310300704</v>
      </c>
      <c r="R101" s="75">
        <f t="shared" si="63"/>
        <v>70</v>
      </c>
      <c r="S101" s="75">
        <v>70</v>
      </c>
      <c r="T101" s="75">
        <v>0</v>
      </c>
      <c r="U101" s="38">
        <f t="shared" si="64"/>
        <v>409.90806347719155</v>
      </c>
      <c r="V101" s="38">
        <f t="shared" si="72"/>
        <v>451.9336303182904</v>
      </c>
      <c r="W101" s="38">
        <f t="shared" si="73"/>
        <v>0</v>
      </c>
      <c r="X101" s="75">
        <v>35.1</v>
      </c>
      <c r="Y101" s="75">
        <v>13.23</v>
      </c>
      <c r="Z101" s="75">
        <f t="shared" si="56"/>
        <v>48.33</v>
      </c>
      <c r="AA101" s="38">
        <f t="shared" si="74"/>
        <v>226.61243463102846</v>
      </c>
      <c r="AB101" s="38">
        <f t="shared" si="75"/>
        <v>85.415456130156883</v>
      </c>
      <c r="AC101" s="38">
        <f t="shared" si="76"/>
        <v>312.02789076118535</v>
      </c>
      <c r="AD101">
        <v>55</v>
      </c>
      <c r="AE101">
        <v>35</v>
      </c>
      <c r="AF101">
        <v>4</v>
      </c>
      <c r="AG101">
        <v>39</v>
      </c>
      <c r="AH101" s="38">
        <f t="shared" si="65"/>
        <v>224.31583669807088</v>
      </c>
      <c r="AI101" s="38">
        <f t="shared" si="66"/>
        <v>25.636095622636674</v>
      </c>
      <c r="AJ101" s="38">
        <f t="shared" si="67"/>
        <v>249.95193232070756</v>
      </c>
      <c r="AM101" s="38">
        <v>15481</v>
      </c>
      <c r="AN101" s="38">
        <v>1525</v>
      </c>
      <c r="AO101">
        <v>15534</v>
      </c>
      <c r="AP101">
        <v>1563</v>
      </c>
      <c r="AQ101">
        <v>45</v>
      </c>
      <c r="AR101" s="38">
        <f t="shared" si="68"/>
        <v>318.8036169719453</v>
      </c>
      <c r="AS101" s="38">
        <f t="shared" si="69"/>
        <v>259.78524419812953</v>
      </c>
      <c r="AW101" s="35">
        <v>55</v>
      </c>
      <c r="AX101">
        <f t="shared" si="62"/>
        <v>0</v>
      </c>
      <c r="BK101" s="38">
        <v>15489</v>
      </c>
      <c r="BL101" s="38">
        <v>1588</v>
      </c>
      <c r="BM101">
        <v>15603</v>
      </c>
      <c r="BN101">
        <v>1649</v>
      </c>
      <c r="BO101" s="9">
        <v>15671</v>
      </c>
      <c r="BP101" s="9">
        <v>1651</v>
      </c>
      <c r="BQ101" s="38">
        <f t="shared" si="70"/>
        <v>352.49631481125425</v>
      </c>
      <c r="BR101" s="38">
        <f t="shared" si="71"/>
        <v>0</v>
      </c>
    </row>
    <row r="102" spans="1:76" x14ac:dyDescent="0.2">
      <c r="B102" t="s">
        <v>414</v>
      </c>
      <c r="C102" t="s">
        <v>110</v>
      </c>
      <c r="D102" t="s">
        <v>4</v>
      </c>
      <c r="E102" s="75">
        <f t="shared" si="50"/>
        <v>183</v>
      </c>
      <c r="F102" s="75">
        <v>180.34</v>
      </c>
      <c r="G102" s="75">
        <v>2.66</v>
      </c>
      <c r="H102" s="38">
        <f t="shared" si="51"/>
        <v>675.35151492785178</v>
      </c>
      <c r="I102" s="38">
        <f t="shared" si="52"/>
        <v>759.93426320003368</v>
      </c>
      <c r="J102" s="38">
        <f t="shared" si="52"/>
        <v>79.025549613784918</v>
      </c>
      <c r="K102" s="75">
        <f t="shared" si="53"/>
        <v>258.27999999999997</v>
      </c>
      <c r="L102" s="75">
        <v>253.28</v>
      </c>
      <c r="M102">
        <v>5</v>
      </c>
      <c r="N102" s="98">
        <f t="shared" si="77"/>
        <v>241.38317757009344</v>
      </c>
      <c r="O102" s="38">
        <v>951.27251298294709</v>
      </c>
      <c r="P102" s="38">
        <v>1064.6042621159263</v>
      </c>
      <c r="Q102" s="38">
        <v>148.8095238095238</v>
      </c>
      <c r="R102" s="75">
        <f t="shared" si="63"/>
        <v>107</v>
      </c>
      <c r="S102" s="75">
        <v>107</v>
      </c>
      <c r="T102" s="75">
        <v>0</v>
      </c>
      <c r="U102" s="38">
        <f t="shared" si="64"/>
        <v>396.50188986882085</v>
      </c>
      <c r="V102" s="38">
        <f t="shared" si="72"/>
        <v>452.75673845893454</v>
      </c>
      <c r="W102" s="38">
        <f t="shared" si="73"/>
        <v>0</v>
      </c>
      <c r="X102" s="75">
        <v>64.56</v>
      </c>
      <c r="Y102" s="75">
        <v>17.96</v>
      </c>
      <c r="Z102" s="75">
        <f t="shared" si="56"/>
        <v>82.52000000000001</v>
      </c>
      <c r="AA102" s="38">
        <f t="shared" si="74"/>
        <v>273.17733677484875</v>
      </c>
      <c r="AB102" s="38">
        <f t="shared" si="75"/>
        <v>75.995430118901538</v>
      </c>
      <c r="AC102" s="38">
        <f t="shared" si="76"/>
        <v>349.17276689375029</v>
      </c>
      <c r="AD102">
        <v>64</v>
      </c>
      <c r="AE102">
        <v>33</v>
      </c>
      <c r="AF102">
        <v>6</v>
      </c>
      <c r="AG102">
        <v>39</v>
      </c>
      <c r="AH102" s="38">
        <f t="shared" si="65"/>
        <v>140.77897700610043</v>
      </c>
      <c r="AI102" s="38">
        <f t="shared" si="66"/>
        <v>25.596177637472803</v>
      </c>
      <c r="AJ102" s="38">
        <f t="shared" si="67"/>
        <v>166.37515464357324</v>
      </c>
      <c r="AM102" s="38">
        <v>23731</v>
      </c>
      <c r="AN102" s="38">
        <v>3366</v>
      </c>
      <c r="AO102">
        <v>23791</v>
      </c>
      <c r="AP102">
        <v>3360</v>
      </c>
      <c r="AQ102">
        <v>71</v>
      </c>
      <c r="AR102" s="38">
        <f t="shared" si="68"/>
        <v>238.10409613452882</v>
      </c>
      <c r="AS102" s="38">
        <f t="shared" si="69"/>
        <v>263.69545032497678</v>
      </c>
      <c r="AW102" s="35">
        <v>64</v>
      </c>
      <c r="AX102">
        <f t="shared" si="62"/>
        <v>0</v>
      </c>
      <c r="BK102" s="38">
        <v>23633</v>
      </c>
      <c r="BL102" s="38">
        <v>3353</v>
      </c>
      <c r="BM102">
        <v>23441</v>
      </c>
      <c r="BN102">
        <v>3438</v>
      </c>
      <c r="BO102" s="9">
        <v>23487</v>
      </c>
      <c r="BP102" s="9">
        <v>3438</v>
      </c>
      <c r="BQ102" s="38">
        <f t="shared" si="70"/>
        <v>273.02589479970993</v>
      </c>
      <c r="BR102" s="38">
        <f t="shared" si="71"/>
        <v>0</v>
      </c>
    </row>
    <row r="103" spans="1:76" x14ac:dyDescent="0.2">
      <c r="B103" t="s">
        <v>415</v>
      </c>
      <c r="C103" t="s">
        <v>111</v>
      </c>
      <c r="D103" t="s">
        <v>4</v>
      </c>
      <c r="E103">
        <f t="shared" si="50"/>
        <v>129</v>
      </c>
      <c r="F103">
        <v>122</v>
      </c>
      <c r="G103">
        <v>7</v>
      </c>
      <c r="H103" s="38">
        <f t="shared" si="51"/>
        <v>580.71486449986503</v>
      </c>
      <c r="I103" s="38">
        <f t="shared" si="52"/>
        <v>630.68651778329195</v>
      </c>
      <c r="J103" s="38">
        <f t="shared" si="52"/>
        <v>243.90243902439025</v>
      </c>
      <c r="K103" s="75">
        <f t="shared" si="53"/>
        <v>229</v>
      </c>
      <c r="L103" s="75">
        <v>222</v>
      </c>
      <c r="M103">
        <v>7</v>
      </c>
      <c r="N103" s="98">
        <f t="shared" si="77"/>
        <v>123.78378378378379</v>
      </c>
      <c r="O103" s="38">
        <v>1028.7511230907458</v>
      </c>
      <c r="P103" s="38">
        <v>1143.7992683806481</v>
      </c>
      <c r="Q103" s="38">
        <v>245.52788495264821</v>
      </c>
      <c r="R103" s="75">
        <f t="shared" si="63"/>
        <v>185</v>
      </c>
      <c r="S103" s="75">
        <v>185</v>
      </c>
      <c r="T103" s="75">
        <v>0</v>
      </c>
      <c r="U103" s="38">
        <f t="shared" si="64"/>
        <v>835.32758387140473</v>
      </c>
      <c r="V103" s="38">
        <f t="shared" si="72"/>
        <v>960.78940534925994</v>
      </c>
      <c r="W103" s="38">
        <f t="shared" si="73"/>
        <v>0</v>
      </c>
      <c r="X103" s="75">
        <v>70</v>
      </c>
      <c r="Y103" s="75">
        <v>13</v>
      </c>
      <c r="Z103" s="75">
        <f t="shared" si="56"/>
        <v>83</v>
      </c>
      <c r="AA103" s="38">
        <f t="shared" si="74"/>
        <v>363.54193715917944</v>
      </c>
      <c r="AB103" s="38">
        <f t="shared" si="75"/>
        <v>67.514931186704757</v>
      </c>
      <c r="AC103" s="38">
        <f t="shared" si="76"/>
        <v>431.0568683458842</v>
      </c>
      <c r="AD103">
        <v>124</v>
      </c>
      <c r="AE103">
        <v>42</v>
      </c>
      <c r="AF103">
        <v>9</v>
      </c>
      <c r="AG103">
        <v>51</v>
      </c>
      <c r="AH103" s="38">
        <f t="shared" si="65"/>
        <v>220.28742263715515</v>
      </c>
      <c r="AI103" s="38">
        <f t="shared" si="66"/>
        <v>47.204447707961819</v>
      </c>
      <c r="AJ103" s="38">
        <f t="shared" si="67"/>
        <v>267.49187034511698</v>
      </c>
      <c r="AM103" s="38">
        <v>19344</v>
      </c>
      <c r="AN103" s="38">
        <v>2870</v>
      </c>
      <c r="AO103">
        <v>19409</v>
      </c>
      <c r="AP103">
        <v>2851</v>
      </c>
      <c r="AQ103">
        <v>66</v>
      </c>
      <c r="AR103" s="38">
        <f t="shared" si="68"/>
        <v>562.20529561117155</v>
      </c>
      <c r="AS103" s="38">
        <f t="shared" si="69"/>
        <v>300.4917137133491</v>
      </c>
      <c r="AW103" s="35">
        <v>124</v>
      </c>
      <c r="AX103">
        <f t="shared" si="62"/>
        <v>0</v>
      </c>
      <c r="BK103" s="38">
        <v>19255</v>
      </c>
      <c r="BL103" s="38">
        <v>2892</v>
      </c>
      <c r="BM103">
        <v>19066</v>
      </c>
      <c r="BN103">
        <v>2990</v>
      </c>
      <c r="BO103" s="9">
        <v>18957</v>
      </c>
      <c r="BP103" s="9">
        <v>3007</v>
      </c>
      <c r="BQ103" s="38">
        <f t="shared" si="70"/>
        <v>650.37239064302946</v>
      </c>
      <c r="BR103" s="38">
        <f t="shared" si="71"/>
        <v>0</v>
      </c>
    </row>
    <row r="104" spans="1:76" x14ac:dyDescent="0.2">
      <c r="B104" t="s">
        <v>416</v>
      </c>
      <c r="C104" t="s">
        <v>112</v>
      </c>
      <c r="D104" t="s">
        <v>4</v>
      </c>
      <c r="E104">
        <f t="shared" si="50"/>
        <v>25</v>
      </c>
      <c r="F104">
        <v>25</v>
      </c>
      <c r="G104">
        <v>0</v>
      </c>
      <c r="H104" s="38">
        <f t="shared" si="51"/>
        <v>945.53706505295008</v>
      </c>
      <c r="I104" s="38">
        <f t="shared" si="52"/>
        <v>1049.5382031905961</v>
      </c>
      <c r="J104" s="38">
        <f t="shared" si="52"/>
        <v>0</v>
      </c>
      <c r="K104" s="75">
        <f t="shared" si="53"/>
        <v>45</v>
      </c>
      <c r="L104" s="75">
        <v>45</v>
      </c>
      <c r="M104">
        <v>0</v>
      </c>
      <c r="N104" s="98">
        <f t="shared" si="77"/>
        <v>214.28571428571428</v>
      </c>
      <c r="O104" s="38">
        <v>1682.8721017202693</v>
      </c>
      <c r="P104" s="38">
        <v>1866.4454583160514</v>
      </c>
      <c r="Q104" s="38">
        <v>0</v>
      </c>
      <c r="R104" s="75">
        <f t="shared" si="63"/>
        <v>21</v>
      </c>
      <c r="S104" s="75">
        <v>21</v>
      </c>
      <c r="T104" s="75">
        <v>0</v>
      </c>
      <c r="U104" s="38">
        <f t="shared" si="64"/>
        <v>785.04672897196258</v>
      </c>
      <c r="V104" s="38">
        <f t="shared" si="72"/>
        <v>862.06896551724139</v>
      </c>
      <c r="W104" s="38">
        <f t="shared" si="73"/>
        <v>0</v>
      </c>
      <c r="X104" s="75">
        <v>12</v>
      </c>
      <c r="Y104" s="75">
        <v>3</v>
      </c>
      <c r="Z104" s="75">
        <f t="shared" si="56"/>
        <v>15</v>
      </c>
      <c r="AA104" s="38">
        <f t="shared" si="74"/>
        <v>492.61083743842363</v>
      </c>
      <c r="AB104" s="38">
        <f t="shared" si="75"/>
        <v>123.15270935960591</v>
      </c>
      <c r="AC104" s="38">
        <f t="shared" si="76"/>
        <v>615.76354679802955</v>
      </c>
      <c r="AD104">
        <v>9</v>
      </c>
      <c r="AE104">
        <v>6</v>
      </c>
      <c r="AF104">
        <v>1</v>
      </c>
      <c r="AG104">
        <v>7</v>
      </c>
      <c r="AH104" s="38">
        <f t="shared" si="65"/>
        <v>242.81667341157427</v>
      </c>
      <c r="AI104" s="38">
        <f t="shared" si="66"/>
        <v>40.46944556859571</v>
      </c>
      <c r="AJ104" s="38">
        <f t="shared" si="67"/>
        <v>283.28611898016999</v>
      </c>
      <c r="AM104" s="38">
        <v>2382</v>
      </c>
      <c r="AN104" s="38">
        <v>262</v>
      </c>
      <c r="AO104">
        <v>2411</v>
      </c>
      <c r="AP104">
        <v>263</v>
      </c>
      <c r="AQ104">
        <v>7</v>
      </c>
      <c r="AR104" s="38">
        <f t="shared" si="68"/>
        <v>330.03300330033005</v>
      </c>
      <c r="AS104" s="38">
        <f t="shared" si="69"/>
        <v>253.89916575988394</v>
      </c>
      <c r="AW104" s="35">
        <v>9</v>
      </c>
      <c r="AX104">
        <f t="shared" si="62"/>
        <v>0</v>
      </c>
      <c r="BK104" s="38">
        <v>2436</v>
      </c>
      <c r="BL104" s="38">
        <v>239</v>
      </c>
      <c r="BM104">
        <v>2471</v>
      </c>
      <c r="BN104">
        <v>256</v>
      </c>
      <c r="BO104" s="9">
        <v>2506</v>
      </c>
      <c r="BP104" s="9">
        <v>251</v>
      </c>
      <c r="BQ104" s="38">
        <f t="shared" si="70"/>
        <v>364.22501011736136</v>
      </c>
      <c r="BR104" s="38">
        <f t="shared" si="71"/>
        <v>0</v>
      </c>
    </row>
    <row r="105" spans="1:76" x14ac:dyDescent="0.2">
      <c r="B105" t="s">
        <v>417</v>
      </c>
      <c r="C105" t="s">
        <v>113</v>
      </c>
      <c r="D105" t="s">
        <v>4</v>
      </c>
      <c r="E105">
        <f t="shared" si="50"/>
        <v>91</v>
      </c>
      <c r="F105">
        <v>85</v>
      </c>
      <c r="G105">
        <v>6</v>
      </c>
      <c r="H105" s="38">
        <f t="shared" si="51"/>
        <v>396.16891597736179</v>
      </c>
      <c r="I105" s="38">
        <f t="shared" si="52"/>
        <v>425.85170340681361</v>
      </c>
      <c r="J105" s="38">
        <f t="shared" si="52"/>
        <v>199.33554817275746</v>
      </c>
      <c r="K105" s="75">
        <f t="shared" si="53"/>
        <v>107</v>
      </c>
      <c r="L105" s="75">
        <v>100</v>
      </c>
      <c r="M105">
        <v>7</v>
      </c>
      <c r="N105" s="98">
        <f t="shared" si="77"/>
        <v>127.38095238095238</v>
      </c>
      <c r="O105" s="38">
        <v>465.98728333768838</v>
      </c>
      <c r="P105" s="38">
        <v>498.52933845156787</v>
      </c>
      <c r="Q105" s="38">
        <v>241.1298656562177</v>
      </c>
      <c r="R105" s="75">
        <f t="shared" si="63"/>
        <v>84</v>
      </c>
      <c r="S105" s="75">
        <v>84</v>
      </c>
      <c r="T105" s="75">
        <v>0</v>
      </c>
      <c r="U105" s="38">
        <f t="shared" si="64"/>
        <v>367.5827061088745</v>
      </c>
      <c r="V105" s="38">
        <f t="shared" si="72"/>
        <v>421.0104250200481</v>
      </c>
      <c r="W105" s="38">
        <f t="shared" si="73"/>
        <v>0</v>
      </c>
      <c r="X105" s="75">
        <v>25</v>
      </c>
      <c r="Y105" s="75">
        <v>11</v>
      </c>
      <c r="Z105" s="75">
        <f t="shared" si="56"/>
        <v>36</v>
      </c>
      <c r="AA105" s="38">
        <f t="shared" si="74"/>
        <v>125.30072173215717</v>
      </c>
      <c r="AB105" s="38">
        <f t="shared" si="75"/>
        <v>55.132317562149161</v>
      </c>
      <c r="AC105" s="38">
        <f t="shared" si="76"/>
        <v>180.43303929430633</v>
      </c>
      <c r="AD105">
        <v>53</v>
      </c>
      <c r="AE105">
        <v>25</v>
      </c>
      <c r="AF105">
        <v>6</v>
      </c>
      <c r="AG105">
        <v>31</v>
      </c>
      <c r="AH105" s="38">
        <f t="shared" si="65"/>
        <v>126.43503767764123</v>
      </c>
      <c r="AI105" s="38">
        <f t="shared" si="66"/>
        <v>30.344409042633895</v>
      </c>
      <c r="AJ105" s="38">
        <f t="shared" si="67"/>
        <v>156.77944672027513</v>
      </c>
      <c r="AM105" s="38">
        <v>19960</v>
      </c>
      <c r="AN105" s="38">
        <v>3010</v>
      </c>
      <c r="AO105">
        <v>20059</v>
      </c>
      <c r="AP105">
        <v>2903</v>
      </c>
      <c r="AQ105">
        <v>39</v>
      </c>
      <c r="AR105" s="38">
        <f t="shared" si="68"/>
        <v>230.99721059972106</v>
      </c>
      <c r="AS105" s="38">
        <f t="shared" si="69"/>
        <v>170.64846416382252</v>
      </c>
      <c r="AW105" s="35">
        <v>53</v>
      </c>
      <c r="AX105">
        <f t="shared" si="62"/>
        <v>0</v>
      </c>
      <c r="BK105" s="38">
        <v>19952</v>
      </c>
      <c r="BL105" s="38">
        <v>2900</v>
      </c>
      <c r="BM105">
        <v>19773</v>
      </c>
      <c r="BN105">
        <v>3171</v>
      </c>
      <c r="BO105" s="9">
        <v>19710</v>
      </c>
      <c r="BP105" s="9">
        <v>3144</v>
      </c>
      <c r="BQ105" s="38">
        <f t="shared" si="70"/>
        <v>268.04227987659942</v>
      </c>
      <c r="BR105" s="38">
        <f t="shared" si="71"/>
        <v>0</v>
      </c>
    </row>
    <row r="106" spans="1:76" s="2" customFormat="1" x14ac:dyDescent="0.2">
      <c r="A106"/>
      <c r="B106" t="s">
        <v>418</v>
      </c>
      <c r="C106" t="s">
        <v>114</v>
      </c>
      <c r="D106" t="s">
        <v>4</v>
      </c>
      <c r="E106">
        <f t="shared" si="50"/>
        <v>173</v>
      </c>
      <c r="F106">
        <v>170</v>
      </c>
      <c r="G106">
        <v>3</v>
      </c>
      <c r="H106" s="38">
        <f t="shared" si="51"/>
        <v>664.87317448116835</v>
      </c>
      <c r="I106" s="38">
        <f t="shared" si="52"/>
        <v>773.53596942257821</v>
      </c>
      <c r="J106" s="38">
        <f t="shared" si="52"/>
        <v>74.202325006183528</v>
      </c>
      <c r="K106" s="75">
        <f t="shared" si="53"/>
        <v>345</v>
      </c>
      <c r="L106" s="75">
        <v>345</v>
      </c>
      <c r="M106">
        <v>0</v>
      </c>
      <c r="N106" s="98">
        <f t="shared" si="77"/>
        <v>234.69387755102042</v>
      </c>
      <c r="O106" s="38">
        <v>1335.3977162763692</v>
      </c>
      <c r="P106" s="38">
        <v>1579.3087663080796</v>
      </c>
      <c r="Q106" s="38">
        <v>0</v>
      </c>
      <c r="R106" s="75">
        <f t="shared" si="63"/>
        <v>147</v>
      </c>
      <c r="S106" s="75">
        <v>147</v>
      </c>
      <c r="T106" s="75">
        <v>0</v>
      </c>
      <c r="U106" s="38">
        <f t="shared" si="64"/>
        <v>583.5880741593553</v>
      </c>
      <c r="V106" s="38">
        <f t="shared" si="72"/>
        <v>688.58909499718948</v>
      </c>
      <c r="W106" s="38">
        <f t="shared" si="73"/>
        <v>0</v>
      </c>
      <c r="X106" s="75">
        <v>74</v>
      </c>
      <c r="Y106" s="75">
        <v>14</v>
      </c>
      <c r="Z106" s="75">
        <f t="shared" si="56"/>
        <v>88</v>
      </c>
      <c r="AA106" s="38">
        <f t="shared" si="74"/>
        <v>346.63668727749672</v>
      </c>
      <c r="AB106" s="38">
        <f t="shared" si="75"/>
        <v>65.579913809256141</v>
      </c>
      <c r="AC106" s="38">
        <f t="shared" si="76"/>
        <v>412.21660108675286</v>
      </c>
      <c r="AD106">
        <v>87</v>
      </c>
      <c r="AE106">
        <v>41</v>
      </c>
      <c r="AF106">
        <v>7</v>
      </c>
      <c r="AG106">
        <v>48</v>
      </c>
      <c r="AH106" s="38">
        <f t="shared" si="65"/>
        <v>196.5861143076333</v>
      </c>
      <c r="AI106" s="38">
        <f t="shared" si="66"/>
        <v>33.563482930571539</v>
      </c>
      <c r="AJ106" s="38">
        <f t="shared" si="67"/>
        <v>230.14959723820482</v>
      </c>
      <c r="AK106" s="38"/>
      <c r="AL106" s="38"/>
      <c r="AM106" s="38">
        <v>21977</v>
      </c>
      <c r="AN106" s="38">
        <v>4043</v>
      </c>
      <c r="AO106">
        <v>21845</v>
      </c>
      <c r="AP106">
        <v>3990</v>
      </c>
      <c r="AQ106">
        <v>53</v>
      </c>
      <c r="AR106" s="38">
        <f t="shared" si="68"/>
        <v>353.74481580873385</v>
      </c>
      <c r="AS106" s="38">
        <f t="shared" si="69"/>
        <v>220.07225013494997</v>
      </c>
      <c r="AW106" s="35">
        <v>87</v>
      </c>
      <c r="AX106">
        <f t="shared" si="62"/>
        <v>0</v>
      </c>
      <c r="BK106" s="38">
        <v>21348</v>
      </c>
      <c r="BL106" s="38">
        <v>3841</v>
      </c>
      <c r="BM106">
        <v>20856</v>
      </c>
      <c r="BN106">
        <v>3738</v>
      </c>
      <c r="BO106" s="9">
        <v>20499</v>
      </c>
      <c r="BP106" s="9">
        <v>3584</v>
      </c>
      <c r="BQ106" s="38">
        <f t="shared" si="70"/>
        <v>417.14614499424624</v>
      </c>
      <c r="BR106" s="38">
        <f t="shared" si="71"/>
        <v>0</v>
      </c>
      <c r="BW106" s="37"/>
      <c r="BX106" s="37"/>
    </row>
    <row r="107" spans="1:76" x14ac:dyDescent="0.2">
      <c r="B107" t="s">
        <v>419</v>
      </c>
      <c r="C107" t="s">
        <v>115</v>
      </c>
      <c r="D107" t="s">
        <v>4</v>
      </c>
      <c r="E107">
        <f t="shared" si="50"/>
        <v>254</v>
      </c>
      <c r="F107">
        <v>246</v>
      </c>
      <c r="G107">
        <v>8</v>
      </c>
      <c r="H107" s="38">
        <f t="shared" si="51"/>
        <v>784.55598455598465</v>
      </c>
      <c r="I107" s="38">
        <f t="shared" si="52"/>
        <v>1040.3450900786604</v>
      </c>
      <c r="J107" s="38">
        <f t="shared" si="52"/>
        <v>91.648527895520672</v>
      </c>
      <c r="K107" s="75">
        <f t="shared" si="53"/>
        <v>305</v>
      </c>
      <c r="L107" s="75">
        <v>301</v>
      </c>
      <c r="M107">
        <v>4</v>
      </c>
      <c r="N107" s="98">
        <f t="shared" si="77"/>
        <v>381.25</v>
      </c>
      <c r="O107" s="38">
        <v>955.21453178828688</v>
      </c>
      <c r="P107" s="38">
        <v>1283.9105954615254</v>
      </c>
      <c r="Q107" s="38">
        <v>47.136460051850108</v>
      </c>
      <c r="R107" s="75">
        <f t="shared" si="63"/>
        <v>80</v>
      </c>
      <c r="S107" s="75">
        <v>80</v>
      </c>
      <c r="T107" s="75">
        <v>0</v>
      </c>
      <c r="U107" s="38">
        <f t="shared" si="64"/>
        <v>262.01159401303505</v>
      </c>
      <c r="V107" s="38">
        <f t="shared" si="72"/>
        <v>354.98757543485976</v>
      </c>
      <c r="W107" s="38">
        <f t="shared" si="73"/>
        <v>0</v>
      </c>
      <c r="X107" s="75">
        <v>28</v>
      </c>
      <c r="Y107" s="75">
        <v>17</v>
      </c>
      <c r="Z107" s="75">
        <f t="shared" si="56"/>
        <v>45</v>
      </c>
      <c r="AA107" s="38">
        <f t="shared" si="74"/>
        <v>124.24565140220092</v>
      </c>
      <c r="AB107" s="38">
        <f t="shared" si="75"/>
        <v>75.434859779907697</v>
      </c>
      <c r="AC107" s="38">
        <f t="shared" si="76"/>
        <v>199.68051118210863</v>
      </c>
      <c r="AD107">
        <v>62</v>
      </c>
      <c r="AE107">
        <v>24</v>
      </c>
      <c r="AF107">
        <v>7</v>
      </c>
      <c r="AG107">
        <v>31</v>
      </c>
      <c r="AH107" s="38">
        <f t="shared" si="65"/>
        <v>111.90376276402294</v>
      </c>
      <c r="AI107" s="38">
        <f t="shared" si="66"/>
        <v>32.638597472840026</v>
      </c>
      <c r="AJ107" s="38">
        <f t="shared" si="67"/>
        <v>144.54236023686298</v>
      </c>
      <c r="AM107" s="38">
        <v>23646</v>
      </c>
      <c r="AN107" s="38">
        <v>8729</v>
      </c>
      <c r="AO107">
        <v>23444</v>
      </c>
      <c r="AP107">
        <v>8486</v>
      </c>
      <c r="AQ107">
        <v>43</v>
      </c>
      <c r="AR107" s="38">
        <f t="shared" si="68"/>
        <v>215.39744302390216</v>
      </c>
      <c r="AS107" s="38">
        <f t="shared" si="69"/>
        <v>159.98809390929048</v>
      </c>
      <c r="AW107" s="35">
        <v>61</v>
      </c>
      <c r="AX107">
        <f t="shared" si="62"/>
        <v>1</v>
      </c>
      <c r="BK107" s="38">
        <v>22536</v>
      </c>
      <c r="BL107" s="38">
        <v>7997</v>
      </c>
      <c r="BM107">
        <v>21447</v>
      </c>
      <c r="BN107">
        <v>7337</v>
      </c>
      <c r="BO107" s="9">
        <v>20333</v>
      </c>
      <c r="BP107" s="9">
        <v>6544</v>
      </c>
      <c r="BQ107" s="38">
        <f t="shared" si="70"/>
        <v>284.42206369189165</v>
      </c>
      <c r="BR107" s="38">
        <f t="shared" si="71"/>
        <v>13.629548861932671</v>
      </c>
    </row>
    <row r="108" spans="1:76" ht="13.5" thickBot="1" x14ac:dyDescent="0.25">
      <c r="B108" t="s">
        <v>420</v>
      </c>
      <c r="C108" t="s">
        <v>116</v>
      </c>
      <c r="D108" t="s">
        <v>4</v>
      </c>
      <c r="E108">
        <f t="shared" si="50"/>
        <v>84</v>
      </c>
      <c r="F108" s="75">
        <v>81.66</v>
      </c>
      <c r="G108" s="75">
        <v>2.34</v>
      </c>
      <c r="H108" s="38">
        <f t="shared" si="51"/>
        <v>596.37912673056439</v>
      </c>
      <c r="I108" s="38">
        <f t="shared" si="52"/>
        <v>673.59564464241521</v>
      </c>
      <c r="J108" s="38">
        <f t="shared" si="52"/>
        <v>119.26605504587157</v>
      </c>
      <c r="K108" s="75">
        <f t="shared" si="53"/>
        <v>159.72</v>
      </c>
      <c r="L108" s="75">
        <v>157.72</v>
      </c>
      <c r="M108">
        <v>2</v>
      </c>
      <c r="N108" s="98">
        <f t="shared" si="77"/>
        <v>145.19999999999999</v>
      </c>
      <c r="O108" s="38">
        <v>1132.6053042121684</v>
      </c>
      <c r="P108" s="38">
        <v>1298.5344969537296</v>
      </c>
      <c r="Q108" s="38">
        <v>102.24948875255623</v>
      </c>
      <c r="R108" s="75">
        <f t="shared" si="63"/>
        <v>110</v>
      </c>
      <c r="S108" s="75">
        <v>110</v>
      </c>
      <c r="T108" s="75">
        <v>0</v>
      </c>
      <c r="U108" s="38">
        <f t="shared" si="64"/>
        <v>793.13577042324607</v>
      </c>
      <c r="V108" s="38">
        <f t="shared" si="72"/>
        <v>924.52513027399561</v>
      </c>
      <c r="W108" s="38">
        <f t="shared" si="73"/>
        <v>0</v>
      </c>
      <c r="X108" s="75">
        <v>57.28</v>
      </c>
      <c r="Y108" s="75">
        <v>16.98</v>
      </c>
      <c r="Z108" s="75">
        <f t="shared" si="56"/>
        <v>74.260000000000005</v>
      </c>
      <c r="AA108" s="38">
        <f t="shared" si="74"/>
        <v>481.42544965540429</v>
      </c>
      <c r="AB108" s="38">
        <f t="shared" si="75"/>
        <v>142.71306101865861</v>
      </c>
      <c r="AC108" s="38">
        <f t="shared" si="76"/>
        <v>624.1385106740629</v>
      </c>
      <c r="AD108">
        <v>35</v>
      </c>
      <c r="AE108">
        <v>12</v>
      </c>
      <c r="AF108">
        <v>5</v>
      </c>
      <c r="AG108">
        <v>17</v>
      </c>
      <c r="AH108" s="38">
        <f t="shared" si="65"/>
        <v>101.96278358399184</v>
      </c>
      <c r="AI108" s="38">
        <f t="shared" si="66"/>
        <v>42.484493159996603</v>
      </c>
      <c r="AJ108" s="38">
        <f t="shared" si="67"/>
        <v>144.44727674398845</v>
      </c>
      <c r="AM108" s="38">
        <v>12123</v>
      </c>
      <c r="AN108" s="38">
        <v>1962</v>
      </c>
      <c r="AO108">
        <v>12146</v>
      </c>
      <c r="AP108">
        <v>1956</v>
      </c>
      <c r="AQ108">
        <v>17</v>
      </c>
      <c r="AR108" s="38">
        <f t="shared" si="68"/>
        <v>253.42118601115052</v>
      </c>
      <c r="AS108" s="38">
        <f t="shared" si="69"/>
        <v>123.51060738157513</v>
      </c>
      <c r="AW108" s="35">
        <v>35</v>
      </c>
      <c r="AX108">
        <f t="shared" si="62"/>
        <v>0</v>
      </c>
      <c r="BK108" s="38">
        <v>11898</v>
      </c>
      <c r="BL108" s="38">
        <v>1971</v>
      </c>
      <c r="BM108">
        <v>11769</v>
      </c>
      <c r="BN108">
        <v>2042</v>
      </c>
      <c r="BO108" s="9">
        <v>11744</v>
      </c>
      <c r="BP108" s="9">
        <v>2020</v>
      </c>
      <c r="BQ108" s="38">
        <f t="shared" si="70"/>
        <v>297.39145211997624</v>
      </c>
      <c r="BR108" s="38">
        <f t="shared" si="71"/>
        <v>0</v>
      </c>
    </row>
    <row r="109" spans="1:76" s="1" customFormat="1" ht="13.5" thickBot="1" x14ac:dyDescent="0.25">
      <c r="A109" s="31" t="s">
        <v>117</v>
      </c>
      <c r="B109" s="31" t="s">
        <v>332</v>
      </c>
      <c r="C109" s="31" t="s">
        <v>117</v>
      </c>
      <c r="D109" s="31"/>
      <c r="E109" s="2">
        <f>SUM(E88:E108)</f>
        <v>2397</v>
      </c>
      <c r="F109" s="2">
        <f t="shared" ref="F109:G109" si="78">SUM(F88:F108)</f>
        <v>2325</v>
      </c>
      <c r="G109" s="2">
        <f t="shared" si="78"/>
        <v>72</v>
      </c>
      <c r="H109" s="38">
        <f t="shared" si="51"/>
        <v>603.9122022009916</v>
      </c>
      <c r="I109" s="38">
        <f t="shared" si="52"/>
        <v>677.287703077071</v>
      </c>
      <c r="J109" s="38">
        <f t="shared" si="52"/>
        <v>134.25071320691393</v>
      </c>
      <c r="K109" s="85">
        <f>SUM(K88:K108)</f>
        <v>3719.9999999999995</v>
      </c>
      <c r="L109" s="85">
        <v>3647</v>
      </c>
      <c r="M109" s="2">
        <v>73</v>
      </c>
      <c r="N109" s="99">
        <f t="shared" si="77"/>
        <v>196.72131147540981</v>
      </c>
      <c r="O109" s="37">
        <v>936.01388923835634</v>
      </c>
      <c r="P109" s="37">
        <v>1059.1214548326955</v>
      </c>
      <c r="Q109" s="37">
        <v>137.50753465943339</v>
      </c>
      <c r="R109" s="76">
        <f t="shared" si="63"/>
        <v>1891</v>
      </c>
      <c r="S109" s="76">
        <v>1888</v>
      </c>
      <c r="T109" s="76">
        <v>3</v>
      </c>
      <c r="U109" s="66">
        <f t="shared" si="64"/>
        <v>480.09546054635928</v>
      </c>
      <c r="V109" s="66">
        <f t="shared" si="72"/>
        <v>553.24223981058481</v>
      </c>
      <c r="W109" s="66">
        <f t="shared" si="73"/>
        <v>0.8790925420719039</v>
      </c>
      <c r="X109" s="76">
        <v>862.04</v>
      </c>
      <c r="Y109" s="76">
        <v>220.7</v>
      </c>
      <c r="Z109" s="76">
        <f t="shared" si="56"/>
        <v>1082.74</v>
      </c>
      <c r="AA109" s="66">
        <f t="shared" si="74"/>
        <v>252.60431165588801</v>
      </c>
      <c r="AB109" s="66">
        <f t="shared" si="75"/>
        <v>64.6719080117564</v>
      </c>
      <c r="AC109" s="66">
        <f t="shared" si="76"/>
        <v>317.2762196676444</v>
      </c>
      <c r="AD109" s="31">
        <f>SUM(AD88:AD108)</f>
        <v>1100</v>
      </c>
      <c r="AE109" s="1">
        <v>512</v>
      </c>
      <c r="AF109" s="31">
        <v>111</v>
      </c>
      <c r="AG109" s="1">
        <v>623</v>
      </c>
      <c r="AH109" s="50">
        <f t="shared" si="65"/>
        <v>151.58782323438675</v>
      </c>
      <c r="AI109" s="50">
        <f t="shared" si="66"/>
        <v>32.863766365267438</v>
      </c>
      <c r="AJ109" s="50">
        <f t="shared" si="67"/>
        <v>184.4515895996542</v>
      </c>
      <c r="AK109" s="50"/>
      <c r="AL109" s="50"/>
      <c r="AM109" s="37">
        <v>343281</v>
      </c>
      <c r="AN109" s="37">
        <v>53631</v>
      </c>
      <c r="AO109" s="2">
        <v>344342</v>
      </c>
      <c r="AP109" s="2">
        <v>53088</v>
      </c>
      <c r="AQ109" s="31">
        <f>SUM(AQ88:AQ108)</f>
        <v>830</v>
      </c>
      <c r="AR109" s="50">
        <f t="shared" si="68"/>
        <v>281.44869318254507</v>
      </c>
      <c r="AS109" s="50">
        <f t="shared" si="69"/>
        <v>213.84973320313406</v>
      </c>
      <c r="AW109" s="34">
        <v>1097</v>
      </c>
      <c r="AX109" s="1">
        <f t="shared" si="62"/>
        <v>3</v>
      </c>
      <c r="BK109" s="66">
        <v>341261</v>
      </c>
      <c r="BL109" s="66">
        <v>52619</v>
      </c>
      <c r="BM109" s="1">
        <v>337758</v>
      </c>
      <c r="BN109" s="1">
        <v>53077</v>
      </c>
      <c r="BO109" s="51">
        <v>336200</v>
      </c>
      <c r="BP109" s="51">
        <v>51923</v>
      </c>
      <c r="BQ109" s="50">
        <f t="shared" si="70"/>
        <v>324.78875407836381</v>
      </c>
      <c r="BR109" s="50">
        <f t="shared" si="71"/>
        <v>5.652165721498954</v>
      </c>
      <c r="BU109" s="53">
        <v>57993</v>
      </c>
      <c r="BV109" s="53">
        <v>3257</v>
      </c>
      <c r="BW109" s="50">
        <f>BU109*1000/BM109</f>
        <v>171.69985610999592</v>
      </c>
      <c r="BX109" s="50">
        <f>BV109*1000/BN109</f>
        <v>61.36367918307365</v>
      </c>
    </row>
    <row r="110" spans="1:76" x14ac:dyDescent="0.2">
      <c r="A110" t="s">
        <v>11</v>
      </c>
      <c r="B110" t="s">
        <v>421</v>
      </c>
      <c r="C110" t="s">
        <v>118</v>
      </c>
      <c r="D110" t="s">
        <v>4</v>
      </c>
      <c r="E110">
        <f t="shared" si="50"/>
        <v>128</v>
      </c>
      <c r="F110">
        <v>128</v>
      </c>
      <c r="G110">
        <v>0</v>
      </c>
      <c r="H110" s="38">
        <f t="shared" si="51"/>
        <v>814.81953020561457</v>
      </c>
      <c r="I110" s="38">
        <f t="shared" si="52"/>
        <v>952.59358487757675</v>
      </c>
      <c r="J110" s="38">
        <f t="shared" si="52"/>
        <v>0</v>
      </c>
      <c r="K110" s="75">
        <f t="shared" si="53"/>
        <v>207</v>
      </c>
      <c r="L110" s="75">
        <v>206</v>
      </c>
      <c r="M110">
        <v>1</v>
      </c>
      <c r="N110" s="98">
        <f t="shared" si="77"/>
        <v>121.76470588235294</v>
      </c>
      <c r="O110" s="38">
        <v>1323.2755865243239</v>
      </c>
      <c r="P110" s="38">
        <v>1540.9934171154996</v>
      </c>
      <c r="Q110" s="38">
        <v>43.956043956043956</v>
      </c>
      <c r="R110" s="75">
        <f t="shared" si="63"/>
        <v>170</v>
      </c>
      <c r="S110" s="75">
        <v>170</v>
      </c>
      <c r="T110" s="75">
        <v>0</v>
      </c>
      <c r="U110" s="38">
        <f t="shared" si="64"/>
        <v>1099.327470253492</v>
      </c>
      <c r="V110" s="38">
        <f t="shared" si="72"/>
        <v>1282.3414045409972</v>
      </c>
      <c r="W110" s="38">
        <f t="shared" si="73"/>
        <v>0</v>
      </c>
      <c r="X110" s="75">
        <v>81</v>
      </c>
      <c r="Y110" s="75">
        <v>29</v>
      </c>
      <c r="Z110" s="75">
        <f t="shared" si="56"/>
        <v>110</v>
      </c>
      <c r="AA110" s="38">
        <f t="shared" si="74"/>
        <v>610.99796334012217</v>
      </c>
      <c r="AB110" s="38">
        <f t="shared" si="75"/>
        <v>218.75235724522892</v>
      </c>
      <c r="AC110" s="38">
        <f t="shared" si="76"/>
        <v>829.75032058535112</v>
      </c>
      <c r="AD110">
        <v>139</v>
      </c>
      <c r="AE110">
        <v>59</v>
      </c>
      <c r="AF110">
        <v>18</v>
      </c>
      <c r="AG110">
        <v>77</v>
      </c>
      <c r="AH110" s="38">
        <f t="shared" si="65"/>
        <v>449.4210847044485</v>
      </c>
      <c r="AI110" s="38">
        <f t="shared" si="66"/>
        <v>137.11151736745887</v>
      </c>
      <c r="AJ110" s="38">
        <f t="shared" si="67"/>
        <v>586.53260207190738</v>
      </c>
      <c r="AM110" s="38">
        <v>13437</v>
      </c>
      <c r="AN110" s="38">
        <v>2272</v>
      </c>
      <c r="AO110">
        <v>13368</v>
      </c>
      <c r="AP110">
        <v>2275</v>
      </c>
      <c r="AQ110">
        <v>89</v>
      </c>
      <c r="AR110" s="38">
        <f t="shared" si="68"/>
        <v>908.25927861996865</v>
      </c>
      <c r="AS110" s="38">
        <f t="shared" si="69"/>
        <v>583.7979665464087</v>
      </c>
      <c r="AW110" s="35">
        <v>139</v>
      </c>
      <c r="AX110">
        <f t="shared" si="62"/>
        <v>0</v>
      </c>
      <c r="BK110" s="38">
        <v>13257</v>
      </c>
      <c r="BL110" s="38">
        <v>2207</v>
      </c>
      <c r="BM110">
        <v>13128</v>
      </c>
      <c r="BN110">
        <v>2176</v>
      </c>
      <c r="BO110" s="9">
        <v>13096</v>
      </c>
      <c r="BP110" s="9">
        <v>2149</v>
      </c>
      <c r="BQ110" s="38">
        <f t="shared" si="70"/>
        <v>1058.8056063375991</v>
      </c>
      <c r="BR110" s="38">
        <f t="shared" si="71"/>
        <v>0</v>
      </c>
    </row>
    <row r="111" spans="1:76" x14ac:dyDescent="0.2">
      <c r="B111" t="s">
        <v>422</v>
      </c>
      <c r="C111" t="s">
        <v>119</v>
      </c>
      <c r="D111" t="s">
        <v>4</v>
      </c>
      <c r="E111">
        <f t="shared" si="50"/>
        <v>39</v>
      </c>
      <c r="F111">
        <v>39</v>
      </c>
      <c r="G111">
        <v>0</v>
      </c>
      <c r="H111" s="38">
        <f t="shared" si="51"/>
        <v>251.09451455060523</v>
      </c>
      <c r="I111" s="38">
        <f t="shared" si="52"/>
        <v>281.69014084507046</v>
      </c>
      <c r="J111" s="38">
        <f t="shared" si="52"/>
        <v>0</v>
      </c>
      <c r="K111" s="75">
        <f t="shared" si="53"/>
        <v>83</v>
      </c>
      <c r="L111" s="75">
        <v>83</v>
      </c>
      <c r="M111">
        <v>0</v>
      </c>
      <c r="N111" s="98">
        <f t="shared" si="77"/>
        <v>145.61403508771929</v>
      </c>
      <c r="O111" s="38">
        <v>529.50558213716113</v>
      </c>
      <c r="P111" s="38">
        <v>593.06895319757052</v>
      </c>
      <c r="Q111" s="38">
        <v>0</v>
      </c>
      <c r="R111" s="75">
        <f t="shared" si="63"/>
        <v>57</v>
      </c>
      <c r="S111" s="75">
        <v>57</v>
      </c>
      <c r="T111" s="75">
        <v>0</v>
      </c>
      <c r="U111" s="38">
        <f t="shared" si="64"/>
        <v>362.96484971981658</v>
      </c>
      <c r="V111" s="38">
        <f t="shared" si="72"/>
        <v>406.8812905989007</v>
      </c>
      <c r="W111" s="38">
        <f t="shared" si="73"/>
        <v>0</v>
      </c>
      <c r="X111" s="75">
        <v>40</v>
      </c>
      <c r="Y111" s="75">
        <v>7</v>
      </c>
      <c r="Z111" s="75">
        <f t="shared" si="56"/>
        <v>47</v>
      </c>
      <c r="AA111" s="38">
        <f t="shared" si="74"/>
        <v>285.53073024484257</v>
      </c>
      <c r="AB111" s="38">
        <f t="shared" si="75"/>
        <v>49.967877792847453</v>
      </c>
      <c r="AC111" s="38">
        <f t="shared" si="76"/>
        <v>335.49860803769008</v>
      </c>
      <c r="AD111">
        <v>44</v>
      </c>
      <c r="AE111">
        <v>23</v>
      </c>
      <c r="AF111">
        <v>8</v>
      </c>
      <c r="AG111">
        <v>31</v>
      </c>
      <c r="AH111" s="38">
        <f t="shared" si="65"/>
        <v>164.16845110635259</v>
      </c>
      <c r="AI111" s="38">
        <f t="shared" si="66"/>
        <v>57.102069950035691</v>
      </c>
      <c r="AJ111" s="38">
        <f t="shared" si="67"/>
        <v>221.2705210563883</v>
      </c>
      <c r="AM111" s="38">
        <v>13845</v>
      </c>
      <c r="AN111" s="38">
        <v>1687</v>
      </c>
      <c r="AO111">
        <v>13995</v>
      </c>
      <c r="AP111">
        <v>1680</v>
      </c>
      <c r="AQ111">
        <v>58</v>
      </c>
      <c r="AR111" s="38">
        <f t="shared" si="68"/>
        <v>279.5780912441225</v>
      </c>
      <c r="AS111" s="38">
        <f t="shared" si="69"/>
        <v>366.50868878357028</v>
      </c>
      <c r="AW111" s="35">
        <v>44</v>
      </c>
      <c r="AX111">
        <f t="shared" si="62"/>
        <v>0</v>
      </c>
      <c r="BK111" s="38">
        <v>14009</v>
      </c>
      <c r="BL111" s="38">
        <v>1695</v>
      </c>
      <c r="BM111">
        <v>14010</v>
      </c>
      <c r="BN111">
        <v>1728</v>
      </c>
      <c r="BO111" s="9">
        <v>14119</v>
      </c>
      <c r="BP111" s="9">
        <v>1706</v>
      </c>
      <c r="BQ111" s="38">
        <f t="shared" si="70"/>
        <v>314.06138472519626</v>
      </c>
      <c r="BR111" s="38">
        <f t="shared" si="71"/>
        <v>0</v>
      </c>
    </row>
    <row r="112" spans="1:76" x14ac:dyDescent="0.2">
      <c r="B112" t="s">
        <v>423</v>
      </c>
      <c r="C112" t="s">
        <v>120</v>
      </c>
      <c r="D112" t="s">
        <v>4</v>
      </c>
      <c r="E112">
        <f t="shared" si="50"/>
        <v>82</v>
      </c>
      <c r="F112">
        <v>82</v>
      </c>
      <c r="G112">
        <v>0</v>
      </c>
      <c r="H112" s="38">
        <f t="shared" si="51"/>
        <v>861.7971623751971</v>
      </c>
      <c r="I112" s="38">
        <f t="shared" si="52"/>
        <v>982.97770318868379</v>
      </c>
      <c r="J112" s="38">
        <f t="shared" si="52"/>
        <v>0</v>
      </c>
      <c r="K112" s="75">
        <f t="shared" si="53"/>
        <v>126</v>
      </c>
      <c r="L112" s="75">
        <v>126</v>
      </c>
      <c r="M112">
        <v>0</v>
      </c>
      <c r="N112" s="98">
        <f t="shared" si="77"/>
        <v>121.15384615384616</v>
      </c>
      <c r="O112" s="38">
        <v>1316.8896321070233</v>
      </c>
      <c r="P112" s="38">
        <v>1504.6572725101505</v>
      </c>
      <c r="Q112" s="38">
        <v>0</v>
      </c>
      <c r="R112" s="75">
        <f t="shared" si="63"/>
        <v>104</v>
      </c>
      <c r="S112" s="75">
        <v>104</v>
      </c>
      <c r="T112" s="75">
        <v>0</v>
      </c>
      <c r="U112" s="38">
        <f t="shared" si="64"/>
        <v>1083.3333333333333</v>
      </c>
      <c r="V112" s="38">
        <f t="shared" si="72"/>
        <v>1240.1621750536608</v>
      </c>
      <c r="W112" s="38">
        <f t="shared" si="73"/>
        <v>0</v>
      </c>
      <c r="X112" s="75">
        <v>57</v>
      </c>
      <c r="Y112" s="75">
        <v>15</v>
      </c>
      <c r="Z112" s="75">
        <f t="shared" si="56"/>
        <v>72</v>
      </c>
      <c r="AA112" s="38">
        <f t="shared" si="74"/>
        <v>679.70426901979488</v>
      </c>
      <c r="AB112" s="38">
        <f t="shared" si="75"/>
        <v>178.8695444788934</v>
      </c>
      <c r="AC112" s="38">
        <f t="shared" si="76"/>
        <v>858.57381349868831</v>
      </c>
      <c r="AD112">
        <v>77</v>
      </c>
      <c r="AE112">
        <v>54</v>
      </c>
      <c r="AF112">
        <v>6</v>
      </c>
      <c r="AG112">
        <v>60</v>
      </c>
      <c r="AH112" s="38">
        <f t="shared" si="65"/>
        <v>641.7112299465241</v>
      </c>
      <c r="AI112" s="38">
        <f t="shared" si="66"/>
        <v>71.301247771836003</v>
      </c>
      <c r="AJ112" s="38">
        <f t="shared" si="67"/>
        <v>713.01247771836006</v>
      </c>
      <c r="AM112" s="38">
        <v>8342</v>
      </c>
      <c r="AN112" s="38">
        <v>1173</v>
      </c>
      <c r="AO112">
        <v>8374</v>
      </c>
      <c r="AP112">
        <v>1194</v>
      </c>
      <c r="AQ112">
        <v>49</v>
      </c>
      <c r="AR112" s="38">
        <f t="shared" si="68"/>
        <v>797.43164871582439</v>
      </c>
      <c r="AS112" s="38">
        <f t="shared" si="69"/>
        <v>504.84236554708428</v>
      </c>
      <c r="AW112" s="35">
        <v>77</v>
      </c>
      <c r="AX112">
        <f t="shared" si="62"/>
        <v>0</v>
      </c>
      <c r="BK112" s="38">
        <v>8386</v>
      </c>
      <c r="BL112" s="38">
        <v>1214</v>
      </c>
      <c r="BM112">
        <v>8415</v>
      </c>
      <c r="BN112">
        <v>1241</v>
      </c>
      <c r="BO112" s="9">
        <v>8440</v>
      </c>
      <c r="BP112" s="9">
        <v>1266</v>
      </c>
      <c r="BQ112" s="38">
        <f t="shared" si="70"/>
        <v>915.03267973856214</v>
      </c>
      <c r="BR112" s="38">
        <f t="shared" si="71"/>
        <v>0</v>
      </c>
    </row>
    <row r="113" spans="2:70" x14ac:dyDescent="0.2">
      <c r="B113" t="s">
        <v>424</v>
      </c>
      <c r="C113" t="s">
        <v>121</v>
      </c>
      <c r="D113" t="s">
        <v>4</v>
      </c>
      <c r="E113">
        <f t="shared" si="50"/>
        <v>45</v>
      </c>
      <c r="F113">
        <v>44</v>
      </c>
      <c r="G113">
        <v>1</v>
      </c>
      <c r="H113" s="38">
        <f t="shared" si="51"/>
        <v>582.44887393217709</v>
      </c>
      <c r="I113" s="38">
        <f t="shared" si="52"/>
        <v>651.56226862135338</v>
      </c>
      <c r="J113" s="38">
        <f t="shared" si="52"/>
        <v>102.77492291880782</v>
      </c>
      <c r="K113" s="75">
        <f t="shared" si="53"/>
        <v>82</v>
      </c>
      <c r="L113" s="75">
        <v>82</v>
      </c>
      <c r="M113">
        <v>0</v>
      </c>
      <c r="N113" s="98">
        <f t="shared" si="77"/>
        <v>170.83333333333334</v>
      </c>
      <c r="O113" s="38">
        <v>1058.8842975206612</v>
      </c>
      <c r="P113" s="38">
        <v>1210.5107764983761</v>
      </c>
      <c r="Q113" s="38">
        <v>0</v>
      </c>
      <c r="R113" s="75">
        <f t="shared" si="63"/>
        <v>48</v>
      </c>
      <c r="S113" s="75">
        <v>48</v>
      </c>
      <c r="T113" s="75">
        <v>0</v>
      </c>
      <c r="U113" s="38">
        <f t="shared" si="64"/>
        <v>621.76165803108813</v>
      </c>
      <c r="V113" s="38">
        <f t="shared" si="72"/>
        <v>709.01033973412109</v>
      </c>
      <c r="W113" s="38">
        <f t="shared" si="73"/>
        <v>0</v>
      </c>
      <c r="X113" s="75">
        <v>24</v>
      </c>
      <c r="Y113" s="75">
        <v>10</v>
      </c>
      <c r="Z113" s="75">
        <f t="shared" si="56"/>
        <v>34</v>
      </c>
      <c r="AA113" s="38">
        <f t="shared" si="74"/>
        <v>354.50516986706054</v>
      </c>
      <c r="AB113" s="38">
        <f t="shared" si="75"/>
        <v>147.71048744460856</v>
      </c>
      <c r="AC113" s="38">
        <f t="shared" si="76"/>
        <v>502.21565731166913</v>
      </c>
      <c r="AD113">
        <v>32</v>
      </c>
      <c r="AE113">
        <v>26</v>
      </c>
      <c r="AF113">
        <v>1</v>
      </c>
      <c r="AG113">
        <v>27</v>
      </c>
      <c r="AH113" s="38">
        <f t="shared" si="65"/>
        <v>382.29672107043081</v>
      </c>
      <c r="AI113" s="38">
        <f t="shared" si="66"/>
        <v>14.703720041170417</v>
      </c>
      <c r="AJ113" s="38">
        <f t="shared" si="67"/>
        <v>397.00044111160122</v>
      </c>
      <c r="AM113" s="38">
        <v>6753</v>
      </c>
      <c r="AN113" s="38">
        <v>973</v>
      </c>
      <c r="AO113">
        <v>6774</v>
      </c>
      <c r="AP113">
        <v>970</v>
      </c>
      <c r="AQ113">
        <v>26</v>
      </c>
      <c r="AR113" s="38">
        <f t="shared" si="68"/>
        <v>412.47744263985561</v>
      </c>
      <c r="AS113" s="38">
        <f t="shared" si="69"/>
        <v>337.39942901635089</v>
      </c>
      <c r="AW113" s="35">
        <v>32</v>
      </c>
      <c r="AX113">
        <f t="shared" si="62"/>
        <v>0</v>
      </c>
      <c r="BK113" s="38">
        <v>6770</v>
      </c>
      <c r="BL113" s="38">
        <v>950</v>
      </c>
      <c r="BM113">
        <v>6801</v>
      </c>
      <c r="BN113">
        <v>957</v>
      </c>
      <c r="BO113" s="9">
        <v>6788</v>
      </c>
      <c r="BP113" s="9">
        <v>918</v>
      </c>
      <c r="BQ113" s="38">
        <f t="shared" si="70"/>
        <v>470.51904131745334</v>
      </c>
      <c r="BR113" s="38">
        <f t="shared" si="71"/>
        <v>0</v>
      </c>
    </row>
    <row r="114" spans="2:70" x14ac:dyDescent="0.2">
      <c r="B114" t="s">
        <v>425</v>
      </c>
      <c r="C114" t="s">
        <v>122</v>
      </c>
      <c r="D114" t="s">
        <v>4</v>
      </c>
      <c r="E114">
        <f t="shared" si="50"/>
        <v>70</v>
      </c>
      <c r="F114">
        <v>70</v>
      </c>
      <c r="G114">
        <v>0</v>
      </c>
      <c r="H114" s="38">
        <f t="shared" si="51"/>
        <v>435.37753451921878</v>
      </c>
      <c r="I114" s="38">
        <f t="shared" si="52"/>
        <v>517.6749001626979</v>
      </c>
      <c r="J114" s="38">
        <f t="shared" si="52"/>
        <v>0</v>
      </c>
      <c r="K114" s="75">
        <f t="shared" si="53"/>
        <v>0</v>
      </c>
      <c r="L114" s="75">
        <v>0</v>
      </c>
      <c r="M114">
        <v>0</v>
      </c>
      <c r="N114" s="98">
        <f t="shared" si="77"/>
        <v>0</v>
      </c>
      <c r="O114" s="38">
        <v>0</v>
      </c>
      <c r="P114" s="38">
        <v>0</v>
      </c>
      <c r="Q114" s="38">
        <v>0</v>
      </c>
      <c r="R114" s="75">
        <f t="shared" si="63"/>
        <v>151</v>
      </c>
      <c r="S114" s="75">
        <v>151</v>
      </c>
      <c r="T114" s="75">
        <v>0</v>
      </c>
      <c r="U114" s="38">
        <f t="shared" si="64"/>
        <v>942.10132268530072</v>
      </c>
      <c r="V114" s="38">
        <f t="shared" si="72"/>
        <v>1120.0949484459609</v>
      </c>
      <c r="W114" s="38">
        <f t="shared" si="73"/>
        <v>0</v>
      </c>
      <c r="X114" s="75">
        <v>75</v>
      </c>
      <c r="Y114" s="75">
        <v>14</v>
      </c>
      <c r="Z114" s="75">
        <f t="shared" si="56"/>
        <v>89</v>
      </c>
      <c r="AA114" s="38">
        <f t="shared" si="74"/>
        <v>556.33855055262961</v>
      </c>
      <c r="AB114" s="38">
        <f t="shared" si="75"/>
        <v>103.8498627698242</v>
      </c>
      <c r="AC114" s="38">
        <f t="shared" si="76"/>
        <v>660.18841332245381</v>
      </c>
      <c r="AD114">
        <v>122</v>
      </c>
      <c r="AE114">
        <v>72</v>
      </c>
      <c r="AF114">
        <v>24</v>
      </c>
      <c r="AG114">
        <v>96</v>
      </c>
      <c r="AH114" s="38">
        <f t="shared" si="65"/>
        <v>537.0729524093689</v>
      </c>
      <c r="AI114" s="38">
        <f t="shared" si="66"/>
        <v>179.02431746978965</v>
      </c>
      <c r="AJ114" s="38">
        <f t="shared" si="67"/>
        <v>716.0972698791586</v>
      </c>
      <c r="AM114" s="38">
        <v>13522</v>
      </c>
      <c r="AN114" s="38">
        <v>2556</v>
      </c>
      <c r="AO114">
        <v>13516</v>
      </c>
      <c r="AP114">
        <v>2558</v>
      </c>
      <c r="AQ114">
        <v>114</v>
      </c>
      <c r="AR114" s="38">
        <f t="shared" si="68"/>
        <v>764.74644267535882</v>
      </c>
      <c r="AS114" s="38">
        <f t="shared" si="69"/>
        <v>723.5798159314503</v>
      </c>
      <c r="AW114" s="35">
        <v>122</v>
      </c>
      <c r="AX114">
        <f t="shared" si="62"/>
        <v>0</v>
      </c>
      <c r="BK114" s="38">
        <v>13481</v>
      </c>
      <c r="BL114" s="38">
        <v>2547</v>
      </c>
      <c r="BM114">
        <v>13406</v>
      </c>
      <c r="BN114">
        <v>2547</v>
      </c>
      <c r="BO114" s="9">
        <v>13205</v>
      </c>
      <c r="BP114" s="9">
        <v>2550</v>
      </c>
      <c r="BQ114" s="38">
        <f t="shared" si="70"/>
        <v>910.04028047143072</v>
      </c>
      <c r="BR114" s="38">
        <f t="shared" si="71"/>
        <v>0</v>
      </c>
    </row>
    <row r="115" spans="2:70" x14ac:dyDescent="0.2">
      <c r="B115" t="s">
        <v>426</v>
      </c>
      <c r="C115" t="s">
        <v>123</v>
      </c>
      <c r="D115" t="s">
        <v>4</v>
      </c>
      <c r="E115">
        <f t="shared" si="50"/>
        <v>52</v>
      </c>
      <c r="F115">
        <v>52</v>
      </c>
      <c r="G115">
        <v>0</v>
      </c>
      <c r="H115" s="38">
        <f t="shared" si="51"/>
        <v>209.56756538911054</v>
      </c>
      <c r="I115" s="38">
        <f t="shared" si="52"/>
        <v>236.84809838305625</v>
      </c>
      <c r="J115" s="38">
        <f t="shared" si="52"/>
        <v>0</v>
      </c>
      <c r="K115" s="75">
        <f t="shared" si="53"/>
        <v>0</v>
      </c>
      <c r="L115" s="75">
        <v>0</v>
      </c>
      <c r="M115">
        <v>0</v>
      </c>
      <c r="N115" s="98">
        <f t="shared" si="77"/>
        <v>0</v>
      </c>
      <c r="O115" s="38">
        <v>0</v>
      </c>
      <c r="P115" s="38">
        <v>0</v>
      </c>
      <c r="Q115" s="38">
        <v>0</v>
      </c>
      <c r="R115" s="75">
        <f t="shared" si="63"/>
        <v>123</v>
      </c>
      <c r="S115" s="75">
        <v>123</v>
      </c>
      <c r="T115" s="75">
        <v>0</v>
      </c>
      <c r="U115" s="38">
        <f t="shared" si="64"/>
        <v>500.06098304671303</v>
      </c>
      <c r="V115" s="38">
        <f t="shared" si="72"/>
        <v>565.38726729487473</v>
      </c>
      <c r="W115" s="38">
        <f t="shared" si="73"/>
        <v>0</v>
      </c>
      <c r="X115" s="75">
        <v>77</v>
      </c>
      <c r="Y115" s="75">
        <v>13</v>
      </c>
      <c r="Z115" s="75">
        <f t="shared" si="56"/>
        <v>90</v>
      </c>
      <c r="AA115" s="38">
        <f t="shared" si="74"/>
        <v>353.9416226154907</v>
      </c>
      <c r="AB115" s="38">
        <f t="shared" si="75"/>
        <v>59.756377844173755</v>
      </c>
      <c r="AC115" s="38">
        <f t="shared" si="76"/>
        <v>413.69800045966446</v>
      </c>
      <c r="AD115">
        <v>84</v>
      </c>
      <c r="AE115">
        <v>42</v>
      </c>
      <c r="AF115">
        <v>14</v>
      </c>
      <c r="AG115">
        <v>56</v>
      </c>
      <c r="AH115" s="38">
        <f t="shared" si="65"/>
        <v>194.45344691883884</v>
      </c>
      <c r="AI115" s="38">
        <f t="shared" si="66"/>
        <v>64.817815639612945</v>
      </c>
      <c r="AJ115" s="38">
        <f t="shared" si="67"/>
        <v>259.27126255845178</v>
      </c>
      <c r="AM115" s="38">
        <v>21955</v>
      </c>
      <c r="AN115" s="38">
        <v>2858</v>
      </c>
      <c r="AO115">
        <v>21920</v>
      </c>
      <c r="AP115">
        <v>2837</v>
      </c>
      <c r="AQ115">
        <v>78</v>
      </c>
      <c r="AR115" s="38">
        <f t="shared" si="68"/>
        <v>344.0226071999017</v>
      </c>
      <c r="AS115" s="38">
        <f t="shared" si="69"/>
        <v>320.52599137045405</v>
      </c>
      <c r="AW115" s="35">
        <v>84</v>
      </c>
      <c r="AX115">
        <f t="shared" si="62"/>
        <v>0</v>
      </c>
      <c r="BK115" s="38">
        <v>21755</v>
      </c>
      <c r="BL115" s="38">
        <v>2842</v>
      </c>
      <c r="BM115">
        <v>21599</v>
      </c>
      <c r="BN115">
        <v>2818</v>
      </c>
      <c r="BO115" s="9">
        <v>21552</v>
      </c>
      <c r="BP115" s="9">
        <v>2783</v>
      </c>
      <c r="BQ115" s="38">
        <f t="shared" si="70"/>
        <v>388.90689383767767</v>
      </c>
      <c r="BR115" s="38">
        <f t="shared" si="71"/>
        <v>0</v>
      </c>
    </row>
    <row r="116" spans="2:70" x14ac:dyDescent="0.2">
      <c r="B116" t="s">
        <v>427</v>
      </c>
      <c r="C116" t="s">
        <v>124</v>
      </c>
      <c r="D116" t="s">
        <v>4</v>
      </c>
      <c r="E116">
        <f t="shared" si="50"/>
        <v>63</v>
      </c>
      <c r="F116">
        <v>63</v>
      </c>
      <c r="G116">
        <v>0</v>
      </c>
      <c r="H116" s="38">
        <f t="shared" si="51"/>
        <v>242.89624860238268</v>
      </c>
      <c r="I116" s="38">
        <f t="shared" si="52"/>
        <v>287.5530603861427</v>
      </c>
      <c r="J116" s="38">
        <f t="shared" si="52"/>
        <v>0</v>
      </c>
      <c r="K116" s="75">
        <f t="shared" si="53"/>
        <v>0</v>
      </c>
      <c r="L116" s="75">
        <v>0</v>
      </c>
      <c r="M116">
        <v>0</v>
      </c>
      <c r="N116" s="98">
        <f t="shared" si="77"/>
        <v>0</v>
      </c>
      <c r="O116" s="38">
        <v>0</v>
      </c>
      <c r="P116" s="38">
        <v>0</v>
      </c>
      <c r="Q116" s="38">
        <v>0</v>
      </c>
      <c r="R116" s="75">
        <f t="shared" si="63"/>
        <v>79</v>
      </c>
      <c r="S116" s="75">
        <v>77</v>
      </c>
      <c r="T116" s="75">
        <v>2</v>
      </c>
      <c r="U116" s="38">
        <f t="shared" si="64"/>
        <v>308.90748416360367</v>
      </c>
      <c r="V116" s="38">
        <f t="shared" si="72"/>
        <v>355.16605166051659</v>
      </c>
      <c r="W116" s="38">
        <f t="shared" si="73"/>
        <v>9.2250922509225095</v>
      </c>
      <c r="X116" s="75">
        <v>49</v>
      </c>
      <c r="Y116" s="75">
        <v>6</v>
      </c>
      <c r="Z116" s="75">
        <f t="shared" si="56"/>
        <v>55</v>
      </c>
      <c r="AA116" s="38">
        <f t="shared" si="74"/>
        <v>226.01476014760146</v>
      </c>
      <c r="AB116" s="38">
        <f t="shared" si="75"/>
        <v>27.675276752767527</v>
      </c>
      <c r="AC116" s="38">
        <f t="shared" si="76"/>
        <v>253.69003690036899</v>
      </c>
      <c r="AD116">
        <v>69</v>
      </c>
      <c r="AE116">
        <v>49</v>
      </c>
      <c r="AF116">
        <v>5</v>
      </c>
      <c r="AG116">
        <v>54</v>
      </c>
      <c r="AH116" s="38">
        <f t="shared" si="65"/>
        <v>226.04603958112284</v>
      </c>
      <c r="AI116" s="38">
        <f t="shared" si="66"/>
        <v>23.065922406237025</v>
      </c>
      <c r="AJ116" s="38">
        <f t="shared" si="67"/>
        <v>249.11196198735988</v>
      </c>
      <c r="AM116" s="38">
        <v>21909</v>
      </c>
      <c r="AN116" s="38">
        <v>4028</v>
      </c>
      <c r="AO116">
        <v>21948</v>
      </c>
      <c r="AP116">
        <v>3962</v>
      </c>
      <c r="AQ116">
        <v>42</v>
      </c>
      <c r="AR116" s="38">
        <f t="shared" si="68"/>
        <v>270.68377074261502</v>
      </c>
      <c r="AS116" s="38">
        <f t="shared" si="69"/>
        <v>164.86104569006125</v>
      </c>
      <c r="AW116" s="35">
        <v>69</v>
      </c>
      <c r="AX116">
        <f t="shared" si="62"/>
        <v>0</v>
      </c>
      <c r="BK116" s="38">
        <v>21680</v>
      </c>
      <c r="BL116" s="38">
        <v>3894</v>
      </c>
      <c r="BM116">
        <v>21677</v>
      </c>
      <c r="BN116">
        <v>3814</v>
      </c>
      <c r="BO116" s="9">
        <v>21632</v>
      </c>
      <c r="BP116" s="9">
        <v>3844</v>
      </c>
      <c r="BQ116" s="38">
        <f t="shared" si="70"/>
        <v>318.30972920607093</v>
      </c>
      <c r="BR116" s="38">
        <f t="shared" si="71"/>
        <v>0</v>
      </c>
    </row>
    <row r="117" spans="2:70" x14ac:dyDescent="0.2">
      <c r="B117" t="s">
        <v>428</v>
      </c>
      <c r="C117" t="s">
        <v>125</v>
      </c>
      <c r="D117" t="s">
        <v>4</v>
      </c>
      <c r="E117">
        <f t="shared" si="50"/>
        <v>212</v>
      </c>
      <c r="F117">
        <v>212</v>
      </c>
      <c r="G117">
        <v>0</v>
      </c>
      <c r="H117" s="38">
        <f t="shared" si="51"/>
        <v>1210.4602032659586</v>
      </c>
      <c r="I117" s="38">
        <f t="shared" si="52"/>
        <v>1399.6170858915957</v>
      </c>
      <c r="J117" s="38">
        <f t="shared" si="52"/>
        <v>0</v>
      </c>
      <c r="K117" s="75">
        <f t="shared" si="53"/>
        <v>430</v>
      </c>
      <c r="L117" s="75">
        <v>430</v>
      </c>
      <c r="M117">
        <v>0</v>
      </c>
      <c r="N117" s="98">
        <f t="shared" si="77"/>
        <v>170.63492063492063</v>
      </c>
      <c r="O117" s="38">
        <v>2459.9542334096109</v>
      </c>
      <c r="P117" s="38">
        <v>2845.044329760487</v>
      </c>
      <c r="Q117" s="38">
        <v>0</v>
      </c>
      <c r="R117" s="75">
        <f t="shared" si="63"/>
        <v>252</v>
      </c>
      <c r="S117" s="75">
        <v>252</v>
      </c>
      <c r="T117" s="75">
        <v>0</v>
      </c>
      <c r="U117" s="38">
        <f t="shared" si="64"/>
        <v>1456.5632044390497</v>
      </c>
      <c r="V117" s="38">
        <f t="shared" si="72"/>
        <v>1683.0294530154279</v>
      </c>
      <c r="W117" s="38">
        <f t="shared" si="73"/>
        <v>0</v>
      </c>
      <c r="X117" s="75">
        <v>147</v>
      </c>
      <c r="Y117" s="75">
        <v>44</v>
      </c>
      <c r="Z117" s="75">
        <f t="shared" si="56"/>
        <v>191</v>
      </c>
      <c r="AA117" s="38">
        <f t="shared" si="74"/>
        <v>981.76718092566625</v>
      </c>
      <c r="AB117" s="38">
        <f t="shared" si="75"/>
        <v>293.86228544713816</v>
      </c>
      <c r="AC117" s="38">
        <f t="shared" si="76"/>
        <v>1275.6294663728045</v>
      </c>
      <c r="AD117">
        <v>235</v>
      </c>
      <c r="AE117">
        <v>146</v>
      </c>
      <c r="AF117">
        <v>47</v>
      </c>
      <c r="AG117">
        <v>193</v>
      </c>
      <c r="AH117" s="38">
        <f t="shared" si="65"/>
        <v>976.19684407595616</v>
      </c>
      <c r="AI117" s="38">
        <f t="shared" si="66"/>
        <v>314.25514843541055</v>
      </c>
      <c r="AJ117" s="38">
        <f t="shared" si="67"/>
        <v>1290.4519925113666</v>
      </c>
      <c r="AM117" s="38">
        <v>15147</v>
      </c>
      <c r="AN117" s="38">
        <v>2367</v>
      </c>
      <c r="AO117">
        <v>15114</v>
      </c>
      <c r="AP117">
        <v>2366</v>
      </c>
      <c r="AQ117">
        <v>137</v>
      </c>
      <c r="AR117" s="38">
        <f t="shared" si="68"/>
        <v>1362.3188405797102</v>
      </c>
      <c r="AS117" s="38">
        <f t="shared" si="69"/>
        <v>802.67166627607219</v>
      </c>
      <c r="AW117" s="35">
        <v>235</v>
      </c>
      <c r="AX117">
        <f t="shared" si="62"/>
        <v>0</v>
      </c>
      <c r="BK117" s="38">
        <v>14973</v>
      </c>
      <c r="BL117" s="38">
        <v>2328</v>
      </c>
      <c r="BM117">
        <v>14956</v>
      </c>
      <c r="BN117">
        <v>2294</v>
      </c>
      <c r="BO117" s="9">
        <v>14814</v>
      </c>
      <c r="BP117" s="9">
        <v>2254</v>
      </c>
      <c r="BQ117" s="38">
        <f t="shared" si="70"/>
        <v>1571.2757421770527</v>
      </c>
      <c r="BR117" s="38">
        <f t="shared" si="71"/>
        <v>0</v>
      </c>
    </row>
    <row r="118" spans="2:70" x14ac:dyDescent="0.2">
      <c r="B118" t="s">
        <v>429</v>
      </c>
      <c r="C118" t="s">
        <v>126</v>
      </c>
      <c r="D118" t="s">
        <v>4</v>
      </c>
      <c r="E118">
        <f t="shared" si="50"/>
        <v>68</v>
      </c>
      <c r="F118">
        <v>68</v>
      </c>
      <c r="G118">
        <v>0</v>
      </c>
      <c r="H118" s="38">
        <f t="shared" si="51"/>
        <v>625.74767645164252</v>
      </c>
      <c r="I118" s="38">
        <f t="shared" si="52"/>
        <v>768.10120862984309</v>
      </c>
      <c r="J118" s="38">
        <f t="shared" si="52"/>
        <v>0</v>
      </c>
      <c r="K118" s="75">
        <f t="shared" si="53"/>
        <v>120</v>
      </c>
      <c r="L118" s="75">
        <v>120</v>
      </c>
      <c r="M118">
        <v>0</v>
      </c>
      <c r="N118" s="98">
        <f t="shared" si="77"/>
        <v>142.85714285714286</v>
      </c>
      <c r="O118" s="38">
        <v>1113.6890951276102</v>
      </c>
      <c r="P118" s="38">
        <v>1366.5869490946361</v>
      </c>
      <c r="Q118" s="38">
        <v>0</v>
      </c>
      <c r="R118" s="75">
        <f t="shared" si="63"/>
        <v>84</v>
      </c>
      <c r="S118" s="75">
        <v>84</v>
      </c>
      <c r="T118" s="75">
        <v>0</v>
      </c>
      <c r="U118" s="38">
        <f t="shared" si="64"/>
        <v>798.17559863169902</v>
      </c>
      <c r="V118" s="38">
        <f t="shared" si="72"/>
        <v>976.63062434600624</v>
      </c>
      <c r="W118" s="38">
        <f t="shared" si="73"/>
        <v>0</v>
      </c>
      <c r="X118" s="75">
        <v>38</v>
      </c>
      <c r="Y118" s="75">
        <v>16</v>
      </c>
      <c r="Z118" s="75">
        <f t="shared" si="56"/>
        <v>54</v>
      </c>
      <c r="AA118" s="38">
        <f t="shared" si="74"/>
        <v>441.80909196605046</v>
      </c>
      <c r="AB118" s="38">
        <f t="shared" si="75"/>
        <v>186.02488082781073</v>
      </c>
      <c r="AC118" s="38">
        <f t="shared" si="76"/>
        <v>627.83397279386122</v>
      </c>
      <c r="AD118">
        <v>70</v>
      </c>
      <c r="AE118">
        <v>27</v>
      </c>
      <c r="AF118">
        <v>13</v>
      </c>
      <c r="AG118">
        <v>40</v>
      </c>
      <c r="AH118" s="38">
        <f t="shared" si="65"/>
        <v>320.17075773745995</v>
      </c>
      <c r="AI118" s="38">
        <f t="shared" si="66"/>
        <v>154.15629076248072</v>
      </c>
      <c r="AJ118" s="38">
        <f t="shared" si="67"/>
        <v>474.3270484999407</v>
      </c>
      <c r="AM118" s="38">
        <v>8853</v>
      </c>
      <c r="AN118" s="38">
        <v>2014</v>
      </c>
      <c r="AO118">
        <v>8781</v>
      </c>
      <c r="AP118">
        <v>1994</v>
      </c>
      <c r="AQ118">
        <v>56</v>
      </c>
      <c r="AR118" s="38">
        <f t="shared" si="68"/>
        <v>681.06635532204712</v>
      </c>
      <c r="AS118" s="38">
        <f t="shared" si="69"/>
        <v>553.85224013450693</v>
      </c>
      <c r="AW118" s="35">
        <v>70</v>
      </c>
      <c r="AX118">
        <f t="shared" si="62"/>
        <v>0</v>
      </c>
      <c r="BK118" s="38">
        <v>8601</v>
      </c>
      <c r="BL118" s="38">
        <v>1923</v>
      </c>
      <c r="BM118">
        <v>8433</v>
      </c>
      <c r="BN118">
        <v>1845</v>
      </c>
      <c r="BO118" s="9">
        <v>8377</v>
      </c>
      <c r="BP118" s="9">
        <v>1734</v>
      </c>
      <c r="BQ118" s="38">
        <f t="shared" si="70"/>
        <v>830.07233487489623</v>
      </c>
      <c r="BR118" s="38">
        <f t="shared" si="71"/>
        <v>0</v>
      </c>
    </row>
    <row r="119" spans="2:70" x14ac:dyDescent="0.2">
      <c r="B119" t="s">
        <v>430</v>
      </c>
      <c r="C119" t="s">
        <v>127</v>
      </c>
      <c r="D119" t="s">
        <v>4</v>
      </c>
      <c r="E119">
        <f t="shared" si="50"/>
        <v>42</v>
      </c>
      <c r="F119">
        <v>42</v>
      </c>
      <c r="G119">
        <v>0</v>
      </c>
      <c r="H119" s="38">
        <f t="shared" si="51"/>
        <v>583.09037900874637</v>
      </c>
      <c r="I119" s="38">
        <f t="shared" si="52"/>
        <v>664.13662239089183</v>
      </c>
      <c r="J119" s="38">
        <f t="shared" si="52"/>
        <v>0</v>
      </c>
      <c r="K119" s="75">
        <f t="shared" si="53"/>
        <v>107</v>
      </c>
      <c r="L119" s="75">
        <v>107</v>
      </c>
      <c r="M119">
        <v>0</v>
      </c>
      <c r="N119" s="98">
        <f t="shared" si="77"/>
        <v>100.94339622641509</v>
      </c>
      <c r="O119" s="38">
        <v>1474.0322358451576</v>
      </c>
      <c r="P119" s="38">
        <v>1678.4313725490197</v>
      </c>
      <c r="Q119" s="38">
        <v>0</v>
      </c>
      <c r="R119" s="75">
        <f t="shared" si="63"/>
        <v>106</v>
      </c>
      <c r="S119" s="75">
        <v>106</v>
      </c>
      <c r="T119" s="75">
        <v>0</v>
      </c>
      <c r="U119" s="38">
        <f t="shared" si="64"/>
        <v>1452.2537333881353</v>
      </c>
      <c r="V119" s="38">
        <f t="shared" si="72"/>
        <v>1661.9629978049545</v>
      </c>
      <c r="W119" s="38">
        <f t="shared" si="73"/>
        <v>0</v>
      </c>
      <c r="X119" s="75">
        <v>53</v>
      </c>
      <c r="Y119" s="75">
        <v>12</v>
      </c>
      <c r="Z119" s="75">
        <f t="shared" si="56"/>
        <v>65</v>
      </c>
      <c r="AA119" s="38">
        <f t="shared" si="74"/>
        <v>830.98149890247726</v>
      </c>
      <c r="AB119" s="38">
        <f t="shared" si="75"/>
        <v>188.14675446848543</v>
      </c>
      <c r="AC119" s="38">
        <f t="shared" si="76"/>
        <v>1019.1282533709627</v>
      </c>
      <c r="AD119">
        <v>81</v>
      </c>
      <c r="AE119">
        <v>47</v>
      </c>
      <c r="AF119">
        <v>16</v>
      </c>
      <c r="AG119">
        <v>63</v>
      </c>
      <c r="AH119" s="38">
        <f t="shared" si="65"/>
        <v>724.97300632423264</v>
      </c>
      <c r="AI119" s="38">
        <f t="shared" si="66"/>
        <v>246.79932130186643</v>
      </c>
      <c r="AJ119" s="38">
        <f t="shared" si="67"/>
        <v>971.77232762609901</v>
      </c>
      <c r="AM119" s="38">
        <v>6324</v>
      </c>
      <c r="AN119" s="38">
        <v>879</v>
      </c>
      <c r="AO119">
        <v>6375</v>
      </c>
      <c r="AP119">
        <v>884</v>
      </c>
      <c r="AQ119">
        <v>46</v>
      </c>
      <c r="AR119" s="38">
        <f t="shared" si="68"/>
        <v>1095.3346855983773</v>
      </c>
      <c r="AS119" s="38">
        <f t="shared" si="69"/>
        <v>619.19504643962853</v>
      </c>
      <c r="AW119" s="35">
        <v>81</v>
      </c>
      <c r="AX119">
        <f t="shared" si="62"/>
        <v>0</v>
      </c>
      <c r="BK119" s="38">
        <v>6378</v>
      </c>
      <c r="BL119" s="38">
        <v>921</v>
      </c>
      <c r="BM119">
        <v>6483</v>
      </c>
      <c r="BN119">
        <v>912</v>
      </c>
      <c r="BO119" s="9">
        <v>6511</v>
      </c>
      <c r="BP119" s="9">
        <v>918</v>
      </c>
      <c r="BQ119" s="38">
        <f t="shared" si="70"/>
        <v>1249.4215640906987</v>
      </c>
      <c r="BR119" s="38">
        <f t="shared" si="71"/>
        <v>0</v>
      </c>
    </row>
    <row r="120" spans="2:70" x14ac:dyDescent="0.2">
      <c r="B120" t="s">
        <v>431</v>
      </c>
      <c r="C120" t="s">
        <v>128</v>
      </c>
      <c r="D120" t="s">
        <v>4</v>
      </c>
      <c r="E120">
        <f t="shared" si="50"/>
        <v>3</v>
      </c>
      <c r="F120">
        <v>3</v>
      </c>
      <c r="G120">
        <v>0</v>
      </c>
      <c r="H120" s="38">
        <f t="shared" si="51"/>
        <v>439.88269794721413</v>
      </c>
      <c r="I120" s="38">
        <f t="shared" si="52"/>
        <v>439.88269794721413</v>
      </c>
      <c r="J120" s="38" t="e">
        <f t="shared" si="52"/>
        <v>#DIV/0!</v>
      </c>
      <c r="K120" s="75">
        <f t="shared" si="53"/>
        <v>9</v>
      </c>
      <c r="L120" s="75">
        <v>9</v>
      </c>
      <c r="M120">
        <v>0</v>
      </c>
      <c r="N120" s="98">
        <f t="shared" si="77"/>
        <v>128.57142857142858</v>
      </c>
      <c r="O120" s="38">
        <v>1310.0436681222707</v>
      </c>
      <c r="P120" s="38">
        <v>1310.0436681222707</v>
      </c>
      <c r="Q120" s="38" t="e">
        <v>#DIV/0!</v>
      </c>
      <c r="R120" s="75">
        <f t="shared" si="63"/>
        <v>7</v>
      </c>
      <c r="S120" s="75">
        <v>7</v>
      </c>
      <c r="T120" s="75">
        <v>0</v>
      </c>
      <c r="U120" s="38">
        <f t="shared" si="64"/>
        <v>961.53846153846155</v>
      </c>
      <c r="V120" s="38">
        <f t="shared" si="72"/>
        <v>961.53846153846155</v>
      </c>
      <c r="W120" s="38">
        <f t="shared" si="73"/>
        <v>0</v>
      </c>
      <c r="X120" s="75">
        <v>3</v>
      </c>
      <c r="Y120" s="75">
        <v>1</v>
      </c>
      <c r="Z120" s="75">
        <f t="shared" si="56"/>
        <v>4</v>
      </c>
      <c r="AA120" s="38">
        <f t="shared" si="74"/>
        <v>412.08791208791212</v>
      </c>
      <c r="AB120" s="38">
        <f t="shared" si="75"/>
        <v>137.36263736263737</v>
      </c>
      <c r="AC120" s="38">
        <f t="shared" si="76"/>
        <v>549.45054945054949</v>
      </c>
      <c r="AD120">
        <v>7</v>
      </c>
      <c r="AE120">
        <v>6</v>
      </c>
      <c r="AF120">
        <v>0</v>
      </c>
      <c r="AG120">
        <v>6</v>
      </c>
      <c r="AH120" s="38">
        <f t="shared" si="65"/>
        <v>791.55672823218993</v>
      </c>
      <c r="AI120" s="38">
        <f t="shared" si="66"/>
        <v>0</v>
      </c>
      <c r="AJ120" s="38">
        <f t="shared" si="67"/>
        <v>791.55672823218993</v>
      </c>
      <c r="AM120" s="38">
        <v>682</v>
      </c>
      <c r="AN120" s="38">
        <v>0</v>
      </c>
      <c r="AO120">
        <v>687</v>
      </c>
      <c r="AP120">
        <v>0</v>
      </c>
      <c r="AQ120">
        <v>9</v>
      </c>
      <c r="AR120" s="38">
        <f t="shared" si="68"/>
        <v>923.48284960422166</v>
      </c>
      <c r="AS120" s="38">
        <f t="shared" si="69"/>
        <v>1171.875</v>
      </c>
      <c r="AW120" s="35">
        <v>7</v>
      </c>
      <c r="AX120">
        <f t="shared" si="62"/>
        <v>0</v>
      </c>
      <c r="BK120" s="38">
        <v>728</v>
      </c>
      <c r="BL120" s="38">
        <v>0</v>
      </c>
      <c r="BM120">
        <v>758</v>
      </c>
      <c r="BN120">
        <v>0</v>
      </c>
      <c r="BO120" s="9">
        <v>768</v>
      </c>
      <c r="BP120" s="9">
        <v>0</v>
      </c>
      <c r="BQ120" s="38">
        <f t="shared" si="70"/>
        <v>923.48284960422166</v>
      </c>
      <c r="BR120" s="38" t="e">
        <f t="shared" si="71"/>
        <v>#DIV/0!</v>
      </c>
    </row>
    <row r="121" spans="2:70" x14ac:dyDescent="0.2">
      <c r="B121" t="s">
        <v>432</v>
      </c>
      <c r="C121" t="s">
        <v>129</v>
      </c>
      <c r="D121" t="s">
        <v>4</v>
      </c>
      <c r="E121">
        <f t="shared" si="50"/>
        <v>110</v>
      </c>
      <c r="F121">
        <v>110</v>
      </c>
      <c r="G121">
        <v>0</v>
      </c>
      <c r="H121" s="38">
        <f t="shared" si="51"/>
        <v>679.3478260869565</v>
      </c>
      <c r="I121" s="38">
        <f t="shared" si="52"/>
        <v>799.94182241291537</v>
      </c>
      <c r="J121" s="38">
        <f t="shared" si="52"/>
        <v>0</v>
      </c>
      <c r="K121" s="75">
        <f t="shared" si="53"/>
        <v>152</v>
      </c>
      <c r="L121" s="75">
        <v>150</v>
      </c>
      <c r="M121">
        <v>2</v>
      </c>
      <c r="N121" s="98">
        <f t="shared" ref="N121:N133" si="79">K121*100/R121</f>
        <v>158.33333333333334</v>
      </c>
      <c r="O121" s="38">
        <v>950.41580691552554</v>
      </c>
      <c r="P121" s="38">
        <v>1102.7790030877811</v>
      </c>
      <c r="Q121" s="38">
        <v>83.647009619406106</v>
      </c>
      <c r="R121" s="75">
        <f t="shared" si="63"/>
        <v>96</v>
      </c>
      <c r="S121" s="75">
        <v>96</v>
      </c>
      <c r="T121" s="75">
        <v>0</v>
      </c>
      <c r="U121" s="38">
        <f t="shared" si="64"/>
        <v>608.17231548938867</v>
      </c>
      <c r="V121" s="38">
        <f t="shared" si="72"/>
        <v>716.25755427889283</v>
      </c>
      <c r="W121" s="38">
        <f t="shared" si="73"/>
        <v>0</v>
      </c>
      <c r="X121" s="75">
        <v>51</v>
      </c>
      <c r="Y121" s="75">
        <v>15</v>
      </c>
      <c r="Z121" s="75">
        <f t="shared" si="56"/>
        <v>66</v>
      </c>
      <c r="AA121" s="38">
        <f t="shared" si="74"/>
        <v>380.51182571066181</v>
      </c>
      <c r="AB121" s="38">
        <f t="shared" si="75"/>
        <v>111.915242856077</v>
      </c>
      <c r="AC121" s="38">
        <f t="shared" si="76"/>
        <v>492.4270685667388</v>
      </c>
      <c r="AD121">
        <v>80</v>
      </c>
      <c r="AE121">
        <v>41</v>
      </c>
      <c r="AF121">
        <v>10</v>
      </c>
      <c r="AG121">
        <v>51</v>
      </c>
      <c r="AH121" s="38">
        <f t="shared" si="65"/>
        <v>308.75818962271256</v>
      </c>
      <c r="AI121" s="38">
        <f t="shared" si="66"/>
        <v>75.306875517734767</v>
      </c>
      <c r="AJ121" s="38">
        <f t="shared" si="67"/>
        <v>384.0650651404473</v>
      </c>
      <c r="AM121" s="38">
        <v>13751</v>
      </c>
      <c r="AN121" s="38">
        <v>2441</v>
      </c>
      <c r="AO121">
        <v>13602</v>
      </c>
      <c r="AP121">
        <v>2391</v>
      </c>
      <c r="AQ121">
        <v>76</v>
      </c>
      <c r="AR121" s="38">
        <f t="shared" si="68"/>
        <v>513.87461459403903</v>
      </c>
      <c r="AS121" s="38">
        <f t="shared" si="69"/>
        <v>494.56627838875511</v>
      </c>
      <c r="AW121" s="35">
        <v>80</v>
      </c>
      <c r="AX121">
        <f t="shared" si="62"/>
        <v>0</v>
      </c>
      <c r="BK121" s="38">
        <v>13403</v>
      </c>
      <c r="BL121" s="38">
        <v>2382</v>
      </c>
      <c r="BM121">
        <v>13279</v>
      </c>
      <c r="BN121">
        <v>2289</v>
      </c>
      <c r="BO121" s="9">
        <v>13104</v>
      </c>
      <c r="BP121" s="9">
        <v>2263</v>
      </c>
      <c r="BQ121" s="38">
        <f t="shared" si="70"/>
        <v>602.45500414187813</v>
      </c>
      <c r="BR121" s="38">
        <f t="shared" si="71"/>
        <v>0</v>
      </c>
    </row>
    <row r="122" spans="2:70" x14ac:dyDescent="0.2">
      <c r="B122" t="s">
        <v>433</v>
      </c>
      <c r="C122" t="s">
        <v>130</v>
      </c>
      <c r="D122" t="s">
        <v>4</v>
      </c>
      <c r="E122">
        <f t="shared" si="50"/>
        <v>97</v>
      </c>
      <c r="F122">
        <v>85</v>
      </c>
      <c r="G122">
        <v>12</v>
      </c>
      <c r="H122" s="38">
        <f t="shared" si="51"/>
        <v>436.20992040293208</v>
      </c>
      <c r="I122" s="38">
        <f t="shared" si="52"/>
        <v>499.70605526161086</v>
      </c>
      <c r="J122" s="38">
        <f t="shared" si="52"/>
        <v>229.57719533193034</v>
      </c>
      <c r="K122" s="75">
        <f t="shared" si="53"/>
        <v>237</v>
      </c>
      <c r="L122" s="75">
        <v>208</v>
      </c>
      <c r="M122">
        <v>29</v>
      </c>
      <c r="N122" s="98">
        <f t="shared" si="79"/>
        <v>124.08376963350786</v>
      </c>
      <c r="O122" s="38">
        <v>1079.9234484644126</v>
      </c>
      <c r="P122" s="38">
        <v>1241.1241720866401</v>
      </c>
      <c r="Q122" s="38">
        <v>559.09003277424335</v>
      </c>
      <c r="R122" s="75">
        <f t="shared" si="63"/>
        <v>191</v>
      </c>
      <c r="S122" s="75">
        <v>191</v>
      </c>
      <c r="T122" s="75">
        <v>0</v>
      </c>
      <c r="U122" s="38">
        <f t="shared" si="64"/>
        <v>896.12461293046829</v>
      </c>
      <c r="V122" s="38">
        <f t="shared" si="72"/>
        <v>1177.5585696670778</v>
      </c>
      <c r="W122" s="38">
        <f t="shared" si="73"/>
        <v>0</v>
      </c>
      <c r="X122" s="75">
        <v>81</v>
      </c>
      <c r="Y122" s="75">
        <v>28</v>
      </c>
      <c r="Z122" s="75">
        <f t="shared" si="56"/>
        <v>109</v>
      </c>
      <c r="AA122" s="38">
        <f t="shared" si="74"/>
        <v>499.383477188656</v>
      </c>
      <c r="AB122" s="38">
        <f t="shared" si="75"/>
        <v>172.62638717632552</v>
      </c>
      <c r="AC122" s="38">
        <f t="shared" si="76"/>
        <v>672.00986436498147</v>
      </c>
      <c r="AD122">
        <v>117</v>
      </c>
      <c r="AE122">
        <v>53</v>
      </c>
      <c r="AF122">
        <v>20</v>
      </c>
      <c r="AG122">
        <v>73</v>
      </c>
      <c r="AH122" s="38">
        <f t="shared" si="65"/>
        <v>337.02149306880324</v>
      </c>
      <c r="AI122" s="38">
        <f t="shared" si="66"/>
        <v>127.17792191275595</v>
      </c>
      <c r="AJ122" s="38">
        <f t="shared" si="67"/>
        <v>464.19941498155919</v>
      </c>
      <c r="AM122" s="38">
        <v>17010</v>
      </c>
      <c r="AN122" s="38">
        <v>5227</v>
      </c>
      <c r="AO122">
        <v>16759</v>
      </c>
      <c r="AP122">
        <v>5187</v>
      </c>
      <c r="AQ122">
        <v>56</v>
      </c>
      <c r="AR122" s="38">
        <f t="shared" si="68"/>
        <v>566.94286960314002</v>
      </c>
      <c r="AS122" s="38">
        <f t="shared" si="69"/>
        <v>282.5713997376123</v>
      </c>
      <c r="AW122" s="35">
        <v>117</v>
      </c>
      <c r="AX122">
        <f t="shared" si="62"/>
        <v>0</v>
      </c>
      <c r="BK122" s="38">
        <v>16220</v>
      </c>
      <c r="BL122" s="38">
        <v>5094</v>
      </c>
      <c r="BM122">
        <v>15726</v>
      </c>
      <c r="BN122">
        <v>4911</v>
      </c>
      <c r="BO122" s="9">
        <v>15142</v>
      </c>
      <c r="BP122" s="9">
        <v>4676</v>
      </c>
      <c r="BQ122" s="38">
        <f t="shared" si="70"/>
        <v>743.9908431896223</v>
      </c>
      <c r="BR122" s="38">
        <f t="shared" si="71"/>
        <v>0</v>
      </c>
    </row>
    <row r="123" spans="2:70" x14ac:dyDescent="0.2">
      <c r="B123" t="s">
        <v>434</v>
      </c>
      <c r="C123" t="s">
        <v>131</v>
      </c>
      <c r="D123" t="s">
        <v>4</v>
      </c>
      <c r="E123">
        <f t="shared" si="50"/>
        <v>49</v>
      </c>
      <c r="F123">
        <v>49</v>
      </c>
      <c r="G123">
        <v>0</v>
      </c>
      <c r="H123" s="38">
        <f t="shared" si="51"/>
        <v>286.28184155176444</v>
      </c>
      <c r="I123" s="38">
        <f t="shared" si="52"/>
        <v>360.69193963930809</v>
      </c>
      <c r="J123" s="38">
        <f t="shared" si="52"/>
        <v>0</v>
      </c>
      <c r="K123" s="75">
        <f t="shared" si="53"/>
        <v>110</v>
      </c>
      <c r="L123" s="75">
        <v>110</v>
      </c>
      <c r="M123">
        <v>0</v>
      </c>
      <c r="N123" s="98">
        <f t="shared" si="79"/>
        <v>196.42857142857142</v>
      </c>
      <c r="O123" s="38">
        <v>652.16102448568211</v>
      </c>
      <c r="P123" s="38">
        <v>819.24480524316675</v>
      </c>
      <c r="Q123" s="38">
        <v>0</v>
      </c>
      <c r="R123" s="75">
        <f t="shared" si="63"/>
        <v>56</v>
      </c>
      <c r="S123" s="75">
        <v>56</v>
      </c>
      <c r="T123" s="75">
        <v>0</v>
      </c>
      <c r="U123" s="38">
        <f t="shared" si="64"/>
        <v>342.19370608004891</v>
      </c>
      <c r="V123" s="38">
        <f t="shared" si="72"/>
        <v>430.37196434060866</v>
      </c>
      <c r="W123" s="38">
        <f t="shared" si="73"/>
        <v>0</v>
      </c>
      <c r="X123" s="75">
        <v>25</v>
      </c>
      <c r="Y123" s="75">
        <v>11</v>
      </c>
      <c r="Z123" s="75">
        <f t="shared" si="56"/>
        <v>36</v>
      </c>
      <c r="AA123" s="38">
        <f t="shared" si="74"/>
        <v>192.130341223486</v>
      </c>
      <c r="AB123" s="38">
        <f t="shared" si="75"/>
        <v>84.537350138333849</v>
      </c>
      <c r="AC123" s="38">
        <f t="shared" si="76"/>
        <v>276.66769136181983</v>
      </c>
      <c r="AD123">
        <v>37</v>
      </c>
      <c r="AE123">
        <v>14</v>
      </c>
      <c r="AF123">
        <v>7</v>
      </c>
      <c r="AG123">
        <v>21</v>
      </c>
      <c r="AH123" s="38">
        <f t="shared" si="65"/>
        <v>109.70067387556809</v>
      </c>
      <c r="AI123" s="38">
        <f t="shared" si="66"/>
        <v>54.850336937784043</v>
      </c>
      <c r="AJ123" s="38">
        <f t="shared" si="67"/>
        <v>164.55101081335215</v>
      </c>
      <c r="AM123" s="38">
        <v>13585</v>
      </c>
      <c r="AN123" s="38">
        <v>3531</v>
      </c>
      <c r="AO123">
        <v>13427</v>
      </c>
      <c r="AP123">
        <v>3440</v>
      </c>
      <c r="AQ123">
        <v>47</v>
      </c>
      <c r="AR123" s="38">
        <f t="shared" si="68"/>
        <v>231.03340618170466</v>
      </c>
      <c r="AS123" s="38">
        <f t="shared" si="69"/>
        <v>301.01191238631998</v>
      </c>
      <c r="AW123" s="35">
        <v>37</v>
      </c>
      <c r="AX123">
        <f t="shared" si="62"/>
        <v>0</v>
      </c>
      <c r="BK123" s="38">
        <v>13012</v>
      </c>
      <c r="BL123" s="38">
        <v>3353</v>
      </c>
      <c r="BM123">
        <v>12762</v>
      </c>
      <c r="BN123">
        <v>3253</v>
      </c>
      <c r="BO123" s="9">
        <v>12435</v>
      </c>
      <c r="BP123" s="9">
        <v>3179</v>
      </c>
      <c r="BQ123" s="38">
        <f t="shared" si="70"/>
        <v>289.92320952828709</v>
      </c>
      <c r="BR123" s="38">
        <f t="shared" si="71"/>
        <v>0</v>
      </c>
    </row>
    <row r="124" spans="2:70" x14ac:dyDescent="0.2">
      <c r="B124" t="s">
        <v>435</v>
      </c>
      <c r="C124" t="s">
        <v>132</v>
      </c>
      <c r="D124" t="s">
        <v>4</v>
      </c>
      <c r="E124">
        <f t="shared" si="50"/>
        <v>33</v>
      </c>
      <c r="F124">
        <v>33</v>
      </c>
      <c r="G124">
        <v>0</v>
      </c>
      <c r="H124" s="38">
        <f t="shared" si="51"/>
        <v>208.97979861946681</v>
      </c>
      <c r="I124" s="38">
        <f t="shared" si="52"/>
        <v>254.92468134414833</v>
      </c>
      <c r="J124" s="38">
        <f t="shared" si="52"/>
        <v>0</v>
      </c>
      <c r="K124" s="75">
        <f t="shared" si="53"/>
        <v>69</v>
      </c>
      <c r="L124" s="75">
        <v>69</v>
      </c>
      <c r="M124">
        <v>0</v>
      </c>
      <c r="N124" s="98">
        <f t="shared" si="79"/>
        <v>265.38461538461536</v>
      </c>
      <c r="O124" s="38">
        <v>438.06742429052122</v>
      </c>
      <c r="P124" s="38">
        <v>533.60142293712784</v>
      </c>
      <c r="Q124" s="38">
        <v>0</v>
      </c>
      <c r="R124" s="75">
        <f t="shared" si="63"/>
        <v>26</v>
      </c>
      <c r="S124" s="75">
        <v>26</v>
      </c>
      <c r="T124" s="75">
        <v>0</v>
      </c>
      <c r="U124" s="38">
        <f t="shared" si="64"/>
        <v>167.54736435107617</v>
      </c>
      <c r="V124" s="38">
        <f t="shared" si="72"/>
        <v>204.49897750511246</v>
      </c>
      <c r="W124" s="38">
        <f t="shared" si="73"/>
        <v>0</v>
      </c>
      <c r="X124" s="75">
        <v>16</v>
      </c>
      <c r="Y124" s="75">
        <v>3</v>
      </c>
      <c r="Z124" s="75">
        <f t="shared" si="56"/>
        <v>19</v>
      </c>
      <c r="AA124" s="38">
        <f t="shared" si="74"/>
        <v>125.84552461853076</v>
      </c>
      <c r="AB124" s="38">
        <f t="shared" si="75"/>
        <v>23.596035865974518</v>
      </c>
      <c r="AC124" s="38">
        <f t="shared" si="76"/>
        <v>149.44156048450526</v>
      </c>
      <c r="AD124">
        <v>33</v>
      </c>
      <c r="AE124">
        <v>19</v>
      </c>
      <c r="AF124">
        <v>5</v>
      </c>
      <c r="AG124">
        <v>24</v>
      </c>
      <c r="AH124" s="38">
        <f t="shared" si="65"/>
        <v>150.79365079365078</v>
      </c>
      <c r="AI124" s="38">
        <f t="shared" si="66"/>
        <v>39.682539682539684</v>
      </c>
      <c r="AJ124" s="38">
        <f t="shared" si="67"/>
        <v>190.47619047619048</v>
      </c>
      <c r="AM124" s="38">
        <v>12945</v>
      </c>
      <c r="AN124" s="38">
        <v>2846</v>
      </c>
      <c r="AO124">
        <v>12931</v>
      </c>
      <c r="AP124">
        <v>2820</v>
      </c>
      <c r="AQ124">
        <v>15</v>
      </c>
      <c r="AR124" s="38">
        <f t="shared" si="68"/>
        <v>214.81577919541726</v>
      </c>
      <c r="AS124" s="38">
        <f t="shared" si="69"/>
        <v>96.899224806201545</v>
      </c>
      <c r="AW124" s="35">
        <v>33</v>
      </c>
      <c r="AX124">
        <f t="shared" si="62"/>
        <v>0</v>
      </c>
      <c r="BK124" s="38">
        <v>12714</v>
      </c>
      <c r="BL124" s="38">
        <v>2804</v>
      </c>
      <c r="BM124">
        <v>12600</v>
      </c>
      <c r="BN124">
        <v>2762</v>
      </c>
      <c r="BO124" s="9">
        <v>12721</v>
      </c>
      <c r="BP124" s="9">
        <v>2759</v>
      </c>
      <c r="BQ124" s="38">
        <f t="shared" si="70"/>
        <v>261.90476190476193</v>
      </c>
      <c r="BR124" s="38">
        <f t="shared" si="71"/>
        <v>0</v>
      </c>
    </row>
    <row r="125" spans="2:70" x14ac:dyDescent="0.2">
      <c r="B125" t="s">
        <v>436</v>
      </c>
      <c r="C125" t="s">
        <v>133</v>
      </c>
      <c r="D125" t="s">
        <v>4</v>
      </c>
      <c r="E125">
        <f t="shared" si="50"/>
        <v>37</v>
      </c>
      <c r="F125">
        <v>37</v>
      </c>
      <c r="G125">
        <v>0</v>
      </c>
      <c r="H125" s="38">
        <f t="shared" si="51"/>
        <v>1315.7894736842104</v>
      </c>
      <c r="I125" s="38">
        <f t="shared" si="52"/>
        <v>1315.7894736842104</v>
      </c>
      <c r="J125" s="38" t="e">
        <f t="shared" si="52"/>
        <v>#DIV/0!</v>
      </c>
      <c r="K125" s="75">
        <f t="shared" si="53"/>
        <v>68</v>
      </c>
      <c r="L125" s="75">
        <v>68</v>
      </c>
      <c r="M125">
        <v>0</v>
      </c>
      <c r="N125" s="98">
        <f t="shared" si="79"/>
        <v>88.311688311688314</v>
      </c>
      <c r="O125" s="38">
        <v>2407.9320113314448</v>
      </c>
      <c r="P125" s="38">
        <v>2407.9320113314448</v>
      </c>
      <c r="Q125" s="38" t="e">
        <v>#DIV/0!</v>
      </c>
      <c r="R125" s="75">
        <f t="shared" si="63"/>
        <v>77</v>
      </c>
      <c r="S125" s="75">
        <v>77</v>
      </c>
      <c r="T125" s="75">
        <v>0</v>
      </c>
      <c r="U125" s="38">
        <f t="shared" si="64"/>
        <v>2707.4542897327706</v>
      </c>
      <c r="V125" s="38">
        <f t="shared" si="72"/>
        <v>2707.4542897327706</v>
      </c>
      <c r="W125" s="38">
        <f t="shared" si="73"/>
        <v>0</v>
      </c>
      <c r="X125" s="75">
        <v>42</v>
      </c>
      <c r="Y125" s="75">
        <v>13</v>
      </c>
      <c r="Z125" s="75">
        <f t="shared" si="56"/>
        <v>55</v>
      </c>
      <c r="AA125" s="38">
        <f t="shared" si="74"/>
        <v>1476.7932489451478</v>
      </c>
      <c r="AB125" s="38">
        <f t="shared" si="75"/>
        <v>457.10267229254572</v>
      </c>
      <c r="AC125" s="38">
        <f t="shared" si="76"/>
        <v>1933.8959212376933</v>
      </c>
      <c r="AD125">
        <v>38</v>
      </c>
      <c r="AE125">
        <v>25</v>
      </c>
      <c r="AF125">
        <v>2</v>
      </c>
      <c r="AG125">
        <v>27</v>
      </c>
      <c r="AH125" s="38">
        <f t="shared" si="65"/>
        <v>866.25086625086624</v>
      </c>
      <c r="AI125" s="38">
        <f t="shared" si="66"/>
        <v>69.300069300069296</v>
      </c>
      <c r="AJ125" s="38">
        <f t="shared" si="67"/>
        <v>935.55093555093561</v>
      </c>
      <c r="AM125" s="38">
        <v>2812</v>
      </c>
      <c r="AN125" s="38">
        <v>0</v>
      </c>
      <c r="AO125">
        <v>2824</v>
      </c>
      <c r="AP125">
        <v>0</v>
      </c>
      <c r="AQ125">
        <v>20</v>
      </c>
      <c r="AR125" s="38">
        <f t="shared" si="68"/>
        <v>1316.7013167013167</v>
      </c>
      <c r="AS125" s="38">
        <f t="shared" si="69"/>
        <v>682.82690337999315</v>
      </c>
      <c r="AW125" s="35">
        <v>38</v>
      </c>
      <c r="AX125">
        <f t="shared" si="62"/>
        <v>0</v>
      </c>
      <c r="BK125" s="38">
        <v>2844</v>
      </c>
      <c r="BL125" s="38">
        <v>0</v>
      </c>
      <c r="BM125">
        <v>2886</v>
      </c>
      <c r="BN125">
        <v>0</v>
      </c>
      <c r="BO125" s="9">
        <v>2929</v>
      </c>
      <c r="BP125" s="9">
        <v>0</v>
      </c>
      <c r="BQ125" s="38">
        <f t="shared" si="70"/>
        <v>1316.7013167013167</v>
      </c>
      <c r="BR125" s="38" t="e">
        <f t="shared" si="71"/>
        <v>#DIV/0!</v>
      </c>
    </row>
    <row r="126" spans="2:70" x14ac:dyDescent="0.2">
      <c r="B126" t="s">
        <v>453</v>
      </c>
      <c r="C126" s="67" t="s">
        <v>447</v>
      </c>
      <c r="E126">
        <f t="shared" si="50"/>
        <v>0</v>
      </c>
      <c r="F126">
        <v>0</v>
      </c>
      <c r="G126">
        <v>0</v>
      </c>
      <c r="H126" s="38">
        <f t="shared" si="51"/>
        <v>0</v>
      </c>
      <c r="I126" s="38">
        <f t="shared" si="52"/>
        <v>0</v>
      </c>
      <c r="J126" s="38" t="e">
        <f t="shared" si="52"/>
        <v>#DIV/0!</v>
      </c>
      <c r="K126" s="75">
        <f t="shared" si="53"/>
        <v>0</v>
      </c>
      <c r="L126" s="75">
        <v>0</v>
      </c>
      <c r="M126">
        <v>0</v>
      </c>
      <c r="N126" s="98">
        <f t="shared" si="79"/>
        <v>0</v>
      </c>
      <c r="O126" s="38">
        <v>0</v>
      </c>
      <c r="P126" s="38">
        <v>0</v>
      </c>
      <c r="Q126" s="38" t="e">
        <v>#DIV/0!</v>
      </c>
      <c r="R126" s="75">
        <f t="shared" si="63"/>
        <v>4</v>
      </c>
      <c r="S126" s="75">
        <v>4</v>
      </c>
      <c r="T126" s="75">
        <v>0</v>
      </c>
      <c r="U126" s="38">
        <f t="shared" si="64"/>
        <v>550.96418732782365</v>
      </c>
      <c r="V126" s="38">
        <f t="shared" si="72"/>
        <v>550.96418732782365</v>
      </c>
      <c r="W126" s="38">
        <f t="shared" si="73"/>
        <v>0</v>
      </c>
      <c r="X126" s="75">
        <v>2</v>
      </c>
      <c r="Y126" s="75">
        <v>1</v>
      </c>
      <c r="Z126" s="75">
        <f t="shared" si="56"/>
        <v>3</v>
      </c>
      <c r="AA126" s="38">
        <f t="shared" si="74"/>
        <v>275.48209366391183</v>
      </c>
      <c r="AB126" s="38">
        <f t="shared" si="75"/>
        <v>137.74104683195591</v>
      </c>
      <c r="AC126" s="38">
        <f t="shared" si="76"/>
        <v>413.22314049586777</v>
      </c>
      <c r="AM126" s="38">
        <v>737</v>
      </c>
      <c r="AN126" s="38">
        <v>0</v>
      </c>
      <c r="AO126">
        <v>751</v>
      </c>
      <c r="AP126">
        <v>0</v>
      </c>
      <c r="BK126" s="38">
        <v>726</v>
      </c>
      <c r="BL126" s="38">
        <v>0</v>
      </c>
      <c r="BO126" s="9"/>
      <c r="BP126" s="9"/>
    </row>
    <row r="127" spans="2:70" x14ac:dyDescent="0.2">
      <c r="B127" t="s">
        <v>437</v>
      </c>
      <c r="C127" t="s">
        <v>134</v>
      </c>
      <c r="D127" t="s">
        <v>4</v>
      </c>
      <c r="E127">
        <f t="shared" si="50"/>
        <v>114</v>
      </c>
      <c r="F127">
        <v>113</v>
      </c>
      <c r="G127">
        <v>1</v>
      </c>
      <c r="H127" s="38">
        <f t="shared" si="51"/>
        <v>874.23312883435585</v>
      </c>
      <c r="I127" s="38">
        <f t="shared" si="52"/>
        <v>995.50700378821239</v>
      </c>
      <c r="J127" s="38">
        <f t="shared" si="52"/>
        <v>59.206631142687975</v>
      </c>
      <c r="K127" s="75">
        <f t="shared" si="53"/>
        <v>193</v>
      </c>
      <c r="L127" s="75">
        <v>191</v>
      </c>
      <c r="M127">
        <v>2</v>
      </c>
      <c r="N127" s="98">
        <f t="shared" si="79"/>
        <v>196.9387755102041</v>
      </c>
      <c r="O127" s="38">
        <v>1479.0405395049429</v>
      </c>
      <c r="P127" s="38">
        <v>1687.7264292657064</v>
      </c>
      <c r="Q127" s="38">
        <v>115.47344110854503</v>
      </c>
      <c r="R127" s="75">
        <f t="shared" si="63"/>
        <v>98</v>
      </c>
      <c r="S127" s="75">
        <v>97</v>
      </c>
      <c r="T127" s="75">
        <v>1</v>
      </c>
      <c r="U127" s="38">
        <f t="shared" si="64"/>
        <v>746.89429159362851</v>
      </c>
      <c r="V127" s="38">
        <f t="shared" si="72"/>
        <v>858.3311211397222</v>
      </c>
      <c r="W127" s="38">
        <f t="shared" si="73"/>
        <v>8.8487744447394032</v>
      </c>
      <c r="X127" s="75">
        <v>64</v>
      </c>
      <c r="Y127" s="75">
        <v>24</v>
      </c>
      <c r="Z127" s="75">
        <f t="shared" si="56"/>
        <v>88</v>
      </c>
      <c r="AA127" s="38">
        <f t="shared" si="74"/>
        <v>566.32156446332181</v>
      </c>
      <c r="AB127" s="38">
        <f t="shared" si="75"/>
        <v>212.37058667374569</v>
      </c>
      <c r="AC127" s="38">
        <f t="shared" si="76"/>
        <v>778.69215113706753</v>
      </c>
      <c r="AD127">
        <v>115</v>
      </c>
      <c r="AE127">
        <v>68</v>
      </c>
      <c r="AF127">
        <v>25</v>
      </c>
      <c r="AG127">
        <v>93</v>
      </c>
      <c r="AH127" s="38">
        <f t="shared" ref="AH127:AH133" si="80">AE127*100000/BM127</f>
        <v>599.59439202892156</v>
      </c>
      <c r="AI127" s="38">
        <f t="shared" ref="AI127:AI133" si="81">AF127*100000/BM127</f>
        <v>220.43911471651529</v>
      </c>
      <c r="AJ127" s="38">
        <f t="shared" ref="AJ127:AJ133" si="82">AG127*100000/BM127</f>
        <v>820.03350674543697</v>
      </c>
      <c r="AM127" s="38">
        <v>11351</v>
      </c>
      <c r="AN127" s="38">
        <v>1689</v>
      </c>
      <c r="AO127">
        <v>11317</v>
      </c>
      <c r="AP127">
        <v>1732</v>
      </c>
      <c r="AQ127">
        <v>73</v>
      </c>
      <c r="AR127" s="38">
        <f t="shared" ref="AR127:AR133" si="83">AD127*100000/(BM127+BN127)</f>
        <v>873.99300805593555</v>
      </c>
      <c r="AS127" s="38">
        <f t="shared" ref="AS127:AS133" si="84">AQ127*100000/(BO127+BP127)</f>
        <v>550.0715846582774</v>
      </c>
      <c r="AW127" s="35">
        <v>115</v>
      </c>
      <c r="AX127">
        <f t="shared" ref="AX127:AX133" si="85">AD127-AW127</f>
        <v>0</v>
      </c>
      <c r="BK127" s="38">
        <v>11301</v>
      </c>
      <c r="BL127" s="38">
        <v>1820</v>
      </c>
      <c r="BM127">
        <v>11341</v>
      </c>
      <c r="BN127">
        <v>1817</v>
      </c>
      <c r="BO127" s="9">
        <v>11405</v>
      </c>
      <c r="BP127" s="9">
        <v>1866</v>
      </c>
      <c r="BQ127" s="38">
        <f t="shared" ref="BQ127:BR133" si="86">AW127*100000/BM127</f>
        <v>1014.0199276959704</v>
      </c>
      <c r="BR127" s="38">
        <f t="shared" si="86"/>
        <v>0</v>
      </c>
    </row>
    <row r="128" spans="2:70" x14ac:dyDescent="0.2">
      <c r="B128" t="s">
        <v>438</v>
      </c>
      <c r="C128" t="s">
        <v>135</v>
      </c>
      <c r="D128" t="s">
        <v>4</v>
      </c>
      <c r="E128">
        <f t="shared" si="50"/>
        <v>93</v>
      </c>
      <c r="F128">
        <v>93</v>
      </c>
      <c r="G128">
        <v>0</v>
      </c>
      <c r="H128" s="38">
        <f t="shared" si="51"/>
        <v>1178.7072243346008</v>
      </c>
      <c r="I128" s="38">
        <f t="shared" si="52"/>
        <v>1341.2171906547446</v>
      </c>
      <c r="J128" s="38">
        <f t="shared" si="52"/>
        <v>0</v>
      </c>
      <c r="K128" s="75">
        <f t="shared" si="53"/>
        <v>272</v>
      </c>
      <c r="L128" s="75">
        <v>272</v>
      </c>
      <c r="M128">
        <v>0</v>
      </c>
      <c r="N128" s="98">
        <f t="shared" si="79"/>
        <v>151.95530726256985</v>
      </c>
      <c r="O128" s="38">
        <v>3433.4763948497853</v>
      </c>
      <c r="P128" s="38">
        <v>3901.3195639701662</v>
      </c>
      <c r="Q128" s="38">
        <v>0</v>
      </c>
      <c r="R128" s="75">
        <f t="shared" si="63"/>
        <v>179</v>
      </c>
      <c r="S128" s="75">
        <v>179</v>
      </c>
      <c r="T128" s="75">
        <v>0</v>
      </c>
      <c r="U128" s="38">
        <f t="shared" si="64"/>
        <v>2258.10521004163</v>
      </c>
      <c r="V128" s="38">
        <f t="shared" si="72"/>
        <v>2571.8390804597702</v>
      </c>
      <c r="W128" s="38">
        <f t="shared" si="73"/>
        <v>0</v>
      </c>
      <c r="X128" s="75">
        <v>72</v>
      </c>
      <c r="Y128" s="75">
        <v>27</v>
      </c>
      <c r="Z128" s="75">
        <f t="shared" si="56"/>
        <v>99</v>
      </c>
      <c r="AA128" s="38">
        <f t="shared" si="74"/>
        <v>1034.4827586206898</v>
      </c>
      <c r="AB128" s="38">
        <f t="shared" si="75"/>
        <v>387.93103448275861</v>
      </c>
      <c r="AC128" s="38">
        <f t="shared" si="76"/>
        <v>1422.4137931034484</v>
      </c>
      <c r="AD128">
        <v>107</v>
      </c>
      <c r="AE128">
        <v>51</v>
      </c>
      <c r="AF128">
        <v>11</v>
      </c>
      <c r="AG128">
        <v>62</v>
      </c>
      <c r="AH128" s="38">
        <f t="shared" si="80"/>
        <v>731.28763980498991</v>
      </c>
      <c r="AI128" s="38">
        <f t="shared" si="81"/>
        <v>157.72870662460568</v>
      </c>
      <c r="AJ128" s="38">
        <f t="shared" si="82"/>
        <v>889.01634642959561</v>
      </c>
      <c r="AM128" s="38">
        <v>6934</v>
      </c>
      <c r="AN128" s="38">
        <v>956</v>
      </c>
      <c r="AO128">
        <v>6972</v>
      </c>
      <c r="AP128">
        <v>950</v>
      </c>
      <c r="AQ128">
        <v>52</v>
      </c>
      <c r="AR128" s="38">
        <f t="shared" si="83"/>
        <v>1346.250629089079</v>
      </c>
      <c r="AS128" s="38">
        <f t="shared" si="84"/>
        <v>654.58207452165152</v>
      </c>
      <c r="AW128" s="35">
        <v>107</v>
      </c>
      <c r="AX128">
        <f t="shared" si="85"/>
        <v>0</v>
      </c>
      <c r="BK128" s="38">
        <v>6960</v>
      </c>
      <c r="BL128" s="38">
        <v>967</v>
      </c>
      <c r="BM128">
        <v>6974</v>
      </c>
      <c r="BN128">
        <v>974</v>
      </c>
      <c r="BO128" s="9">
        <v>6949</v>
      </c>
      <c r="BP128" s="9">
        <v>995</v>
      </c>
      <c r="BQ128" s="38">
        <f t="shared" si="86"/>
        <v>1534.270146257528</v>
      </c>
      <c r="BR128" s="38">
        <f t="shared" si="86"/>
        <v>0</v>
      </c>
    </row>
    <row r="129" spans="1:76" s="2" customFormat="1" x14ac:dyDescent="0.2">
      <c r="A129"/>
      <c r="B129" t="s">
        <v>439</v>
      </c>
      <c r="C129" t="s">
        <v>136</v>
      </c>
      <c r="D129" t="s">
        <v>4</v>
      </c>
      <c r="E129">
        <f t="shared" si="50"/>
        <v>90</v>
      </c>
      <c r="F129">
        <v>90</v>
      </c>
      <c r="G129">
        <v>0</v>
      </c>
      <c r="H129" s="38">
        <f t="shared" si="51"/>
        <v>296.52082235108065</v>
      </c>
      <c r="I129" s="38">
        <f t="shared" si="52"/>
        <v>333.66700033366698</v>
      </c>
      <c r="J129" s="38">
        <f t="shared" si="52"/>
        <v>0</v>
      </c>
      <c r="K129" s="75">
        <f t="shared" si="53"/>
        <v>234</v>
      </c>
      <c r="L129" s="75">
        <v>234</v>
      </c>
      <c r="M129">
        <v>0</v>
      </c>
      <c r="N129" s="98">
        <f t="shared" si="79"/>
        <v>164.78873239436621</v>
      </c>
      <c r="O129" s="38">
        <v>767.6913487090319</v>
      </c>
      <c r="P129" s="38">
        <v>863.56423220282693</v>
      </c>
      <c r="Q129" s="38">
        <v>0</v>
      </c>
      <c r="R129" s="75">
        <f t="shared" si="63"/>
        <v>142</v>
      </c>
      <c r="S129" s="75">
        <v>142</v>
      </c>
      <c r="T129" s="75">
        <v>0</v>
      </c>
      <c r="U129" s="38">
        <f t="shared" si="64"/>
        <v>466.73678674730473</v>
      </c>
      <c r="V129" s="38">
        <f t="shared" si="72"/>
        <v>525.51719033344432</v>
      </c>
      <c r="W129" s="38">
        <f t="shared" si="73"/>
        <v>0</v>
      </c>
      <c r="X129" s="75">
        <v>71</v>
      </c>
      <c r="Y129" s="75">
        <v>26</v>
      </c>
      <c r="Z129" s="75">
        <f t="shared" si="56"/>
        <v>97</v>
      </c>
      <c r="AA129" s="38">
        <f t="shared" si="74"/>
        <v>262.75859516672216</v>
      </c>
      <c r="AB129" s="38">
        <f t="shared" si="75"/>
        <v>96.221457384996853</v>
      </c>
      <c r="AC129" s="38">
        <f t="shared" si="76"/>
        <v>358.98005255171904</v>
      </c>
      <c r="AD129">
        <v>126</v>
      </c>
      <c r="AE129">
        <v>68</v>
      </c>
      <c r="AF129">
        <v>11</v>
      </c>
      <c r="AG129">
        <v>79</v>
      </c>
      <c r="AH129" s="38">
        <f t="shared" si="80"/>
        <v>251.34915354476232</v>
      </c>
      <c r="AI129" s="38">
        <f t="shared" si="81"/>
        <v>40.659421896946846</v>
      </c>
      <c r="AJ129" s="38">
        <f t="shared" si="82"/>
        <v>292.00857544170918</v>
      </c>
      <c r="AK129" s="38"/>
      <c r="AL129" s="38"/>
      <c r="AM129" s="38">
        <v>26973</v>
      </c>
      <c r="AN129" s="38">
        <v>3379</v>
      </c>
      <c r="AO129">
        <v>27097</v>
      </c>
      <c r="AP129">
        <v>3384</v>
      </c>
      <c r="AQ129">
        <v>69</v>
      </c>
      <c r="AR129" s="38">
        <f t="shared" si="83"/>
        <v>414.44641799881589</v>
      </c>
      <c r="AS129" s="38">
        <f t="shared" si="84"/>
        <v>226.32597500574016</v>
      </c>
      <c r="AW129" s="35">
        <v>126</v>
      </c>
      <c r="AX129">
        <f t="shared" si="85"/>
        <v>0</v>
      </c>
      <c r="BK129" s="38">
        <v>27021</v>
      </c>
      <c r="BL129" s="38">
        <v>3403</v>
      </c>
      <c r="BM129">
        <v>27054</v>
      </c>
      <c r="BN129">
        <v>3348</v>
      </c>
      <c r="BO129" s="9">
        <v>27144</v>
      </c>
      <c r="BP129" s="9">
        <v>3343</v>
      </c>
      <c r="BQ129" s="38">
        <f t="shared" si="86"/>
        <v>465.73519627411844</v>
      </c>
      <c r="BR129" s="38">
        <f t="shared" si="86"/>
        <v>0</v>
      </c>
      <c r="BW129" s="37"/>
      <c r="BX129" s="37"/>
    </row>
    <row r="130" spans="1:76" s="2" customFormat="1" x14ac:dyDescent="0.2">
      <c r="A130"/>
      <c r="B130" t="s">
        <v>440</v>
      </c>
      <c r="C130" t="s">
        <v>137</v>
      </c>
      <c r="D130" t="s">
        <v>4</v>
      </c>
      <c r="E130">
        <f t="shared" si="50"/>
        <v>105</v>
      </c>
      <c r="F130">
        <v>105</v>
      </c>
      <c r="G130">
        <v>0</v>
      </c>
      <c r="H130" s="38">
        <f t="shared" si="51"/>
        <v>571.92657552154265</v>
      </c>
      <c r="I130" s="38">
        <f t="shared" si="52"/>
        <v>703.14069510480147</v>
      </c>
      <c r="J130" s="38">
        <f t="shared" si="52"/>
        <v>0</v>
      </c>
      <c r="K130" s="75">
        <f t="shared" si="53"/>
        <v>191</v>
      </c>
      <c r="L130" s="75">
        <v>191</v>
      </c>
      <c r="M130">
        <v>0</v>
      </c>
      <c r="N130" s="98">
        <f t="shared" si="79"/>
        <v>135.46099290780143</v>
      </c>
      <c r="O130" s="38">
        <v>1040.3050108932462</v>
      </c>
      <c r="P130" s="38">
        <v>1280.1608579088472</v>
      </c>
      <c r="Q130" s="38">
        <v>0</v>
      </c>
      <c r="R130" s="75">
        <f t="shared" ref="R130:R133" si="87">S130+T130</f>
        <v>141</v>
      </c>
      <c r="S130" s="75">
        <v>141</v>
      </c>
      <c r="T130" s="75">
        <v>0</v>
      </c>
      <c r="U130" s="38">
        <f t="shared" si="64"/>
        <v>771.7147392042034</v>
      </c>
      <c r="V130" s="38">
        <f t="shared" si="72"/>
        <v>952.18800648298213</v>
      </c>
      <c r="W130" s="38">
        <f t="shared" si="73"/>
        <v>0</v>
      </c>
      <c r="X130" s="75">
        <v>81</v>
      </c>
      <c r="Y130" s="75">
        <v>21</v>
      </c>
      <c r="Z130" s="75">
        <f t="shared" si="56"/>
        <v>102</v>
      </c>
      <c r="AA130" s="38">
        <f t="shared" si="74"/>
        <v>547.00162074554294</v>
      </c>
      <c r="AB130" s="38">
        <f t="shared" si="75"/>
        <v>141.81523500810374</v>
      </c>
      <c r="AC130" s="38">
        <f t="shared" si="76"/>
        <v>688.81685575364668</v>
      </c>
      <c r="AD130">
        <v>106</v>
      </c>
      <c r="AE130">
        <v>67</v>
      </c>
      <c r="AF130">
        <v>19</v>
      </c>
      <c r="AG130">
        <v>86</v>
      </c>
      <c r="AH130" s="38">
        <f t="shared" si="80"/>
        <v>455.658324265506</v>
      </c>
      <c r="AI130" s="38">
        <f t="shared" si="81"/>
        <v>129.21653971708378</v>
      </c>
      <c r="AJ130" s="38">
        <f t="shared" si="82"/>
        <v>584.87486398258977</v>
      </c>
      <c r="AK130" s="38"/>
      <c r="AL130" s="38"/>
      <c r="AM130" s="38">
        <v>14933</v>
      </c>
      <c r="AN130" s="38">
        <v>3426</v>
      </c>
      <c r="AO130">
        <v>14920</v>
      </c>
      <c r="AP130">
        <v>3440</v>
      </c>
      <c r="AQ130">
        <v>62</v>
      </c>
      <c r="AR130" s="38">
        <f t="shared" si="83"/>
        <v>582.44958514204075</v>
      </c>
      <c r="AS130" s="38">
        <f t="shared" si="84"/>
        <v>345.05788067675866</v>
      </c>
      <c r="AW130" s="35">
        <v>106</v>
      </c>
      <c r="AX130">
        <f t="shared" si="85"/>
        <v>0</v>
      </c>
      <c r="BK130" s="38">
        <v>14808</v>
      </c>
      <c r="BL130" s="38">
        <v>3463</v>
      </c>
      <c r="BM130">
        <v>14704</v>
      </c>
      <c r="BN130">
        <v>3495</v>
      </c>
      <c r="BO130" s="9">
        <v>14453</v>
      </c>
      <c r="BP130" s="9">
        <v>3515</v>
      </c>
      <c r="BQ130" s="38">
        <f t="shared" si="86"/>
        <v>720.89227421109899</v>
      </c>
      <c r="BR130" s="38">
        <f t="shared" si="86"/>
        <v>0</v>
      </c>
      <c r="BW130" s="37"/>
      <c r="BX130" s="37"/>
    </row>
    <row r="131" spans="1:76" ht="13.5" thickBot="1" x14ac:dyDescent="0.25">
      <c r="B131" t="s">
        <v>441</v>
      </c>
      <c r="C131" t="s">
        <v>138</v>
      </c>
      <c r="D131" t="s">
        <v>4</v>
      </c>
      <c r="E131">
        <f t="shared" ref="E131:E133" si="88">F131+G131</f>
        <v>56</v>
      </c>
      <c r="F131">
        <v>56</v>
      </c>
      <c r="G131">
        <v>0</v>
      </c>
      <c r="H131" s="38">
        <f t="shared" ref="H131:H133" si="89">(E131/(AM131+AN131))*100000</f>
        <v>480.06858122588943</v>
      </c>
      <c r="I131" s="38">
        <f t="shared" ref="I131:J133" si="90">(F131/AM131)*100000</f>
        <v>602.86360211002261</v>
      </c>
      <c r="J131" s="38">
        <f t="shared" si="90"/>
        <v>0</v>
      </c>
      <c r="K131" s="75">
        <f t="shared" ref="K131:K133" si="91">L131+M131</f>
        <v>94</v>
      </c>
      <c r="L131" s="75">
        <v>94</v>
      </c>
      <c r="M131">
        <v>0</v>
      </c>
      <c r="N131" s="98">
        <f t="shared" si="79"/>
        <v>118.98734177215189</v>
      </c>
      <c r="O131" s="38">
        <v>807.07478320597579</v>
      </c>
      <c r="P131" s="38">
        <v>1014.3520017265566</v>
      </c>
      <c r="Q131" s="38">
        <v>0</v>
      </c>
      <c r="R131" s="75">
        <f t="shared" si="87"/>
        <v>79</v>
      </c>
      <c r="S131" s="75">
        <v>79</v>
      </c>
      <c r="T131" s="75">
        <v>0</v>
      </c>
      <c r="U131" s="38">
        <f t="shared" si="64"/>
        <v>686.41932400729866</v>
      </c>
      <c r="V131" s="38">
        <f t="shared" si="72"/>
        <v>867.46458767980675</v>
      </c>
      <c r="W131" s="38">
        <f t="shared" si="73"/>
        <v>0</v>
      </c>
      <c r="X131" s="75">
        <v>49</v>
      </c>
      <c r="Y131" s="75">
        <v>13</v>
      </c>
      <c r="Z131" s="75">
        <f t="shared" ref="Z131:Z133" si="92">X131+Y131</f>
        <v>62</v>
      </c>
      <c r="AA131" s="38">
        <f t="shared" si="74"/>
        <v>538.04765564950037</v>
      </c>
      <c r="AB131" s="38">
        <f t="shared" si="75"/>
        <v>142.74733721313277</v>
      </c>
      <c r="AC131" s="38">
        <f t="shared" si="76"/>
        <v>680.79499286263319</v>
      </c>
      <c r="AD131">
        <v>64</v>
      </c>
      <c r="AE131">
        <v>40</v>
      </c>
      <c r="AF131">
        <v>12</v>
      </c>
      <c r="AG131">
        <v>52</v>
      </c>
      <c r="AH131" s="38">
        <f t="shared" si="80"/>
        <v>443.21329639889194</v>
      </c>
      <c r="AI131" s="38">
        <f t="shared" si="81"/>
        <v>132.9639889196676</v>
      </c>
      <c r="AJ131" s="38">
        <f t="shared" si="82"/>
        <v>576.1772853185596</v>
      </c>
      <c r="AM131" s="38">
        <v>9289</v>
      </c>
      <c r="AN131" s="38">
        <v>2376</v>
      </c>
      <c r="AO131">
        <v>9267</v>
      </c>
      <c r="AP131">
        <v>2380</v>
      </c>
      <c r="AQ131">
        <v>61</v>
      </c>
      <c r="AR131" s="38">
        <f t="shared" si="83"/>
        <v>559.34277224261496</v>
      </c>
      <c r="AS131" s="38">
        <f t="shared" si="84"/>
        <v>537.91887125220455</v>
      </c>
      <c r="AW131" s="35">
        <v>64</v>
      </c>
      <c r="AX131">
        <f t="shared" si="85"/>
        <v>0</v>
      </c>
      <c r="BK131" s="38">
        <v>9107</v>
      </c>
      <c r="BL131" s="38">
        <v>2402</v>
      </c>
      <c r="BM131">
        <v>9025</v>
      </c>
      <c r="BN131">
        <v>2417</v>
      </c>
      <c r="BO131" s="9">
        <v>8965</v>
      </c>
      <c r="BP131" s="9">
        <v>2375</v>
      </c>
      <c r="BQ131" s="38">
        <f t="shared" si="86"/>
        <v>709.1412742382272</v>
      </c>
      <c r="BR131" s="38">
        <f t="shared" si="86"/>
        <v>0</v>
      </c>
    </row>
    <row r="132" spans="1:76" s="1" customFormat="1" ht="13.5" thickBot="1" x14ac:dyDescent="0.25">
      <c r="A132" s="31" t="s">
        <v>139</v>
      </c>
      <c r="B132" s="31"/>
      <c r="C132" s="31" t="s">
        <v>139</v>
      </c>
      <c r="D132" s="31"/>
      <c r="E132" s="2">
        <f>SUM(E110:E131)</f>
        <v>1588</v>
      </c>
      <c r="F132" s="2">
        <f t="shared" ref="F132:G132" si="93">SUM(F110:F131)</f>
        <v>1574</v>
      </c>
      <c r="G132" s="2">
        <f t="shared" si="93"/>
        <v>14</v>
      </c>
      <c r="H132" s="38">
        <f t="shared" si="89"/>
        <v>515.97474713013423</v>
      </c>
      <c r="I132" s="38">
        <f t="shared" si="90"/>
        <v>602.8595612990207</v>
      </c>
      <c r="J132" s="38">
        <f t="shared" si="90"/>
        <v>29.992716054672435</v>
      </c>
      <c r="K132" s="85">
        <f>SUM(K110:K131)</f>
        <v>2784</v>
      </c>
      <c r="L132" s="85">
        <v>2750</v>
      </c>
      <c r="M132" s="2">
        <v>34</v>
      </c>
      <c r="N132" s="99">
        <f t="shared" si="79"/>
        <v>122.6431718061674</v>
      </c>
      <c r="O132" s="37">
        <v>906.35916435247736</v>
      </c>
      <c r="P132" s="37">
        <v>1054.7754478960107</v>
      </c>
      <c r="Q132" s="37">
        <v>73.206442166910691</v>
      </c>
      <c r="R132" s="76">
        <f t="shared" si="87"/>
        <v>2270</v>
      </c>
      <c r="S132" s="76">
        <v>2267</v>
      </c>
      <c r="T132" s="76">
        <v>3</v>
      </c>
      <c r="U132" s="66">
        <f t="shared" si="64"/>
        <v>745.86897020795618</v>
      </c>
      <c r="V132" s="66">
        <f t="shared" si="72"/>
        <v>878.22603763936559</v>
      </c>
      <c r="W132" s="66">
        <f t="shared" si="73"/>
        <v>1.1621870811284061</v>
      </c>
      <c r="X132" s="76">
        <v>1198</v>
      </c>
      <c r="Y132" s="76">
        <v>349</v>
      </c>
      <c r="Z132" s="76">
        <f t="shared" si="92"/>
        <v>1547</v>
      </c>
      <c r="AA132" s="66">
        <f t="shared" si="74"/>
        <v>464.10004106394354</v>
      </c>
      <c r="AB132" s="66">
        <f t="shared" si="75"/>
        <v>135.20109710460457</v>
      </c>
      <c r="AC132" s="66">
        <f t="shared" si="76"/>
        <v>599.30113816854816</v>
      </c>
      <c r="AD132" s="31">
        <f>SUM(AD110:AD131)</f>
        <v>1783</v>
      </c>
      <c r="AE132" s="31">
        <v>997</v>
      </c>
      <c r="AF132" s="31">
        <v>274</v>
      </c>
      <c r="AG132" s="1">
        <v>1271</v>
      </c>
      <c r="AH132" s="50">
        <f t="shared" si="80"/>
        <v>389.42726459571043</v>
      </c>
      <c r="AI132" s="50">
        <f t="shared" si="81"/>
        <v>107.02414292800869</v>
      </c>
      <c r="AJ132" s="50">
        <f t="shared" si="82"/>
        <v>496.45140752371913</v>
      </c>
      <c r="AK132" s="50"/>
      <c r="AL132" s="50"/>
      <c r="AM132" s="37">
        <v>261089</v>
      </c>
      <c r="AN132" s="37">
        <v>46678</v>
      </c>
      <c r="AO132" s="2">
        <v>260719</v>
      </c>
      <c r="AP132" s="2">
        <v>46444</v>
      </c>
      <c r="AQ132" s="31">
        <f>SUM(AQ110:AQ131)</f>
        <v>1235</v>
      </c>
      <c r="AR132" s="50">
        <f t="shared" si="83"/>
        <v>591.15097060822575</v>
      </c>
      <c r="AS132" s="50">
        <f t="shared" si="84"/>
        <v>412.15850915425739</v>
      </c>
      <c r="AW132" s="34">
        <v>1783</v>
      </c>
      <c r="AX132" s="1">
        <f t="shared" si="85"/>
        <v>0</v>
      </c>
      <c r="BK132" s="66">
        <v>258134</v>
      </c>
      <c r="BL132" s="66">
        <v>46209</v>
      </c>
      <c r="BM132" s="1">
        <v>256017</v>
      </c>
      <c r="BN132" s="1">
        <v>45598</v>
      </c>
      <c r="BO132" s="51">
        <v>254549</v>
      </c>
      <c r="BP132" s="51">
        <v>45093</v>
      </c>
      <c r="BQ132" s="50">
        <f t="shared" si="86"/>
        <v>696.43812715561853</v>
      </c>
      <c r="BR132" s="50">
        <f t="shared" si="86"/>
        <v>0</v>
      </c>
      <c r="BU132" s="53">
        <v>54722</v>
      </c>
      <c r="BV132" s="53">
        <v>3889</v>
      </c>
      <c r="BW132" s="50">
        <f>BU132*1000/BM132</f>
        <v>213.74361858782814</v>
      </c>
      <c r="BX132" s="50">
        <f>BV132*1000/BN132</f>
        <v>85.288828457388476</v>
      </c>
    </row>
    <row r="133" spans="1:76" ht="13.5" thickBot="1" x14ac:dyDescent="0.25">
      <c r="A133" s="2" t="s">
        <v>140</v>
      </c>
      <c r="B133" s="2"/>
      <c r="C133" s="2" t="s">
        <v>140</v>
      </c>
      <c r="D133" s="2"/>
      <c r="E133" s="2">
        <f t="shared" si="88"/>
        <v>8970</v>
      </c>
      <c r="F133" s="2">
        <f>F14+F30+F41+F56+F73+F87+F109+F132</f>
        <v>8822</v>
      </c>
      <c r="G133" s="2">
        <f>G14+G30+G41+G56+G73+G87+G109+G132</f>
        <v>148</v>
      </c>
      <c r="H133" s="37">
        <f t="shared" si="89"/>
        <v>688.04014411257776</v>
      </c>
      <c r="I133" s="37">
        <f t="shared" si="90"/>
        <v>785.22474410324878</v>
      </c>
      <c r="J133" s="37">
        <f t="shared" si="90"/>
        <v>82.129598286377032</v>
      </c>
      <c r="K133" s="75">
        <f t="shared" si="91"/>
        <v>13643</v>
      </c>
      <c r="L133" s="75">
        <v>13469</v>
      </c>
      <c r="M133">
        <v>174</v>
      </c>
      <c r="N133" s="99">
        <f t="shared" si="79"/>
        <v>130.94346866301947</v>
      </c>
      <c r="O133" s="37">
        <v>1045.0226039852259</v>
      </c>
      <c r="P133" s="37">
        <v>1196.6934336012396</v>
      </c>
      <c r="Q133" s="37">
        <v>96.664518566254088</v>
      </c>
      <c r="R133" s="75">
        <f t="shared" si="87"/>
        <v>10419</v>
      </c>
      <c r="S133" s="75">
        <v>10372</v>
      </c>
      <c r="T133" s="75">
        <v>47</v>
      </c>
      <c r="U133" s="38">
        <f t="shared" si="64"/>
        <v>846.75512124714135</v>
      </c>
      <c r="V133" s="38">
        <f t="shared" si="72"/>
        <v>980.03365676711724</v>
      </c>
      <c r="W133" s="38">
        <f t="shared" si="73"/>
        <v>4.4409546729709328</v>
      </c>
      <c r="X133" s="75">
        <v>4671</v>
      </c>
      <c r="Y133" s="75">
        <v>1409</v>
      </c>
      <c r="Z133" s="75">
        <f t="shared" si="92"/>
        <v>6080</v>
      </c>
      <c r="AA133" s="38">
        <f t="shared" si="74"/>
        <v>441.35530377547292</v>
      </c>
      <c r="AB133" s="38">
        <f t="shared" si="75"/>
        <v>133.13415179183073</v>
      </c>
      <c r="AC133" s="38">
        <f t="shared" si="76"/>
        <v>574.48945556730359</v>
      </c>
      <c r="AD133" s="2">
        <f>AD132+AD109+AD87+AD73+AD56+AD41+AD30+AD14</f>
        <v>8032</v>
      </c>
      <c r="AE133" s="2">
        <v>3670</v>
      </c>
      <c r="AF133" s="2">
        <v>1040</v>
      </c>
      <c r="AG133">
        <v>4710</v>
      </c>
      <c r="AH133" s="38">
        <f t="shared" si="80"/>
        <v>329.7003410197533</v>
      </c>
      <c r="AI133" s="38">
        <f t="shared" si="81"/>
        <v>93.430069389793843</v>
      </c>
      <c r="AJ133" s="38">
        <f t="shared" si="82"/>
        <v>423.1304104095471</v>
      </c>
      <c r="AM133" s="37">
        <v>1123500</v>
      </c>
      <c r="AN133" s="37">
        <v>180203</v>
      </c>
      <c r="AO133" s="2">
        <v>1125518</v>
      </c>
      <c r="AP133" s="2">
        <v>180004</v>
      </c>
      <c r="AQ133" s="2">
        <f>AQ132+AQ109+AQ87+AQ73+AQ56+AQ41+AQ30+AQ14</f>
        <v>5814</v>
      </c>
      <c r="AR133" s="38">
        <f t="shared" si="83"/>
        <v>620.87458905322035</v>
      </c>
      <c r="AS133" s="38">
        <f t="shared" si="84"/>
        <v>451.10226769280666</v>
      </c>
      <c r="AW133" s="35">
        <v>8005</v>
      </c>
      <c r="AX133">
        <f t="shared" si="85"/>
        <v>27</v>
      </c>
      <c r="BK133" s="38">
        <v>1058331</v>
      </c>
      <c r="BL133" s="38">
        <v>172131</v>
      </c>
      <c r="BM133" s="36">
        <v>1113132</v>
      </c>
      <c r="BN133" s="36">
        <v>180527</v>
      </c>
      <c r="BO133" s="9">
        <v>1109833</v>
      </c>
      <c r="BP133" s="9">
        <v>179010</v>
      </c>
      <c r="BQ133" s="38">
        <f t="shared" si="86"/>
        <v>719.14202448586514</v>
      </c>
      <c r="BR133" s="38">
        <f t="shared" si="86"/>
        <v>14.956211536224497</v>
      </c>
      <c r="BU133">
        <v>218322</v>
      </c>
      <c r="BV133">
        <v>14662</v>
      </c>
      <c r="BW133" s="50">
        <f>BU133*1000/BM133</f>
        <v>196.13307316652472</v>
      </c>
      <c r="BX133" s="50">
        <f>BV133*1000/BN133</f>
        <v>81.217767979305037</v>
      </c>
    </row>
  </sheetData>
  <phoneticPr fontId="1" type="noConversion"/>
  <conditionalFormatting sqref="N1:N1048576">
    <cfRule type="cellIs" dxfId="0" priority="1" operator="greaterThan">
      <formula>70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H133"/>
  <sheetViews>
    <sheetView topLeftCell="V1" zoomScale="70" zoomScaleNormal="70" workbookViewId="0">
      <selection activeCell="D132" sqref="D132"/>
    </sheetView>
  </sheetViews>
  <sheetFormatPr baseColWidth="10" defaultRowHeight="12.75" x14ac:dyDescent="0.2"/>
  <cols>
    <col min="2" max="2" width="31.140625" customWidth="1"/>
    <col min="3" max="4" width="25.5703125" customWidth="1"/>
    <col min="5" max="5" width="25.5703125" hidden="1" customWidth="1"/>
    <col min="6" max="16" width="25.5703125" customWidth="1"/>
    <col min="17" max="17" width="26.140625" customWidth="1"/>
    <col min="18" max="18" width="19.85546875" customWidth="1"/>
    <col min="19" max="19" width="18" customWidth="1"/>
    <col min="20" max="20" width="17.140625" customWidth="1"/>
    <col min="21" max="21" width="11.42578125" style="38"/>
    <col min="22" max="22" width="13.140625" style="35" customWidth="1"/>
    <col min="23" max="23" width="15.5703125" customWidth="1"/>
    <col min="24" max="24" width="13.140625" customWidth="1"/>
    <col min="25" max="26" width="14.42578125" customWidth="1"/>
    <col min="27" max="27" width="12.7109375" style="38" customWidth="1"/>
    <col min="28" max="28" width="13.7109375" style="38" customWidth="1"/>
    <col min="29" max="31" width="14.42578125" style="38" customWidth="1"/>
    <col min="32" max="32" width="10.42578125" customWidth="1"/>
    <col min="33" max="33" width="11.42578125" style="38"/>
    <col min="34" max="34" width="11.42578125" style="35"/>
  </cols>
  <sheetData>
    <row r="1" spans="1:33" ht="15" x14ac:dyDescent="0.25">
      <c r="A1" t="s">
        <v>320</v>
      </c>
      <c r="V1" s="103">
        <v>2016</v>
      </c>
      <c r="W1" s="103"/>
      <c r="X1" s="103"/>
      <c r="Y1" s="103"/>
      <c r="Z1" s="103"/>
      <c r="AA1" s="103"/>
      <c r="AB1" s="103"/>
      <c r="AC1" s="103"/>
      <c r="AD1" s="103"/>
      <c r="AE1" s="103"/>
    </row>
    <row r="2" spans="1:33" ht="51" x14ac:dyDescent="0.2">
      <c r="A2" s="1" t="s">
        <v>0</v>
      </c>
      <c r="B2" s="1" t="s">
        <v>1</v>
      </c>
      <c r="C2" s="1" t="s">
        <v>2</v>
      </c>
      <c r="D2" s="102" t="s">
        <v>504</v>
      </c>
      <c r="E2" s="102" t="s">
        <v>508</v>
      </c>
      <c r="F2" s="102" t="s">
        <v>505</v>
      </c>
      <c r="G2" s="102" t="s">
        <v>506</v>
      </c>
      <c r="H2" s="102" t="s">
        <v>504</v>
      </c>
      <c r="I2" s="102" t="s">
        <v>502</v>
      </c>
      <c r="J2" s="102" t="s">
        <v>503</v>
      </c>
      <c r="K2" s="81" t="s">
        <v>484</v>
      </c>
      <c r="L2" s="81" t="s">
        <v>485</v>
      </c>
      <c r="M2" s="81" t="s">
        <v>486</v>
      </c>
      <c r="N2" s="81" t="s">
        <v>487</v>
      </c>
      <c r="O2" s="81" t="s">
        <v>488</v>
      </c>
      <c r="P2" s="81" t="s">
        <v>489</v>
      </c>
      <c r="Q2" s="58" t="s">
        <v>460</v>
      </c>
      <c r="R2" s="58" t="s">
        <v>461</v>
      </c>
      <c r="S2" s="58" t="s">
        <v>462</v>
      </c>
      <c r="T2" s="56" t="s">
        <v>310</v>
      </c>
      <c r="U2" s="56" t="s">
        <v>313</v>
      </c>
      <c r="V2" s="56" t="s">
        <v>309</v>
      </c>
      <c r="W2" s="56" t="s">
        <v>314</v>
      </c>
      <c r="X2" s="56" t="s">
        <v>315</v>
      </c>
      <c r="Y2" s="56" t="s">
        <v>316</v>
      </c>
      <c r="Z2" s="56" t="s">
        <v>317</v>
      </c>
      <c r="AA2" s="55" t="s">
        <v>318</v>
      </c>
      <c r="AB2" s="55" t="s">
        <v>319</v>
      </c>
      <c r="AC2" s="56" t="s">
        <v>306</v>
      </c>
      <c r="AD2" s="56" t="s">
        <v>307</v>
      </c>
      <c r="AE2" s="56" t="s">
        <v>308</v>
      </c>
      <c r="AF2" s="56" t="s">
        <v>311</v>
      </c>
      <c r="AG2" s="56" t="s">
        <v>312</v>
      </c>
    </row>
    <row r="3" spans="1:33" x14ac:dyDescent="0.2">
      <c r="A3" t="s">
        <v>3</v>
      </c>
      <c r="B3" t="s">
        <v>12</v>
      </c>
      <c r="C3" t="s">
        <v>13</v>
      </c>
      <c r="D3" s="38">
        <f>(H3/E3)*100000</f>
        <v>160.01706848730532</v>
      </c>
      <c r="E3">
        <v>18748</v>
      </c>
      <c r="F3" s="38">
        <f>(I3/E3)*100000</f>
        <v>48.005120546191591</v>
      </c>
      <c r="G3" s="38">
        <f>(J3/E3)*100000</f>
        <v>208.02218903349691</v>
      </c>
      <c r="H3">
        <v>30</v>
      </c>
      <c r="I3">
        <v>9</v>
      </c>
      <c r="J3">
        <f>H3+I3</f>
        <v>39</v>
      </c>
      <c r="K3" s="82">
        <v>25.028156676260792</v>
      </c>
      <c r="L3" s="82">
        <v>0</v>
      </c>
      <c r="M3" s="82">
        <v>25.028156676260792</v>
      </c>
      <c r="N3">
        <v>4</v>
      </c>
      <c r="O3">
        <v>0</v>
      </c>
      <c r="P3">
        <f>N3+O3</f>
        <v>4</v>
      </c>
      <c r="Q3" s="60">
        <v>759.71620518616191</v>
      </c>
      <c r="R3" s="60">
        <v>213.47397501098763</v>
      </c>
      <c r="S3" s="60">
        <v>973.19018019714952</v>
      </c>
      <c r="T3">
        <v>321</v>
      </c>
      <c r="U3" s="38">
        <v>1711.8174061433447</v>
      </c>
      <c r="V3" s="35">
        <v>321</v>
      </c>
      <c r="W3">
        <v>0</v>
      </c>
      <c r="X3">
        <v>128</v>
      </c>
      <c r="Y3">
        <v>40</v>
      </c>
      <c r="Z3">
        <v>168</v>
      </c>
      <c r="AA3" s="38">
        <v>2017.3453996983408</v>
      </c>
      <c r="AB3" s="38">
        <v>0</v>
      </c>
      <c r="AC3" s="38">
        <v>804.42433383609853</v>
      </c>
      <c r="AD3" s="38">
        <v>251.38260432378078</v>
      </c>
      <c r="AE3" s="38">
        <v>1055.8069381598793</v>
      </c>
      <c r="AF3">
        <v>274</v>
      </c>
      <c r="AG3" s="38">
        <v>1466.3384351921225</v>
      </c>
    </row>
    <row r="4" spans="1:33" x14ac:dyDescent="0.2">
      <c r="B4" t="s">
        <v>14</v>
      </c>
      <c r="C4" t="s">
        <v>13</v>
      </c>
      <c r="D4" s="38">
        <f t="shared" ref="D4:D67" si="0">(H4/E4)*100000</f>
        <v>311.87346847850301</v>
      </c>
      <c r="E4">
        <v>4489</v>
      </c>
      <c r="F4" s="38">
        <f t="shared" ref="F4:F67" si="1">(I4/E4)*100000</f>
        <v>66.830028959679211</v>
      </c>
      <c r="G4" s="38">
        <f t="shared" ref="G4:G67" si="2">(J4/E4)*100000</f>
        <v>378.70349743818218</v>
      </c>
      <c r="H4">
        <v>14</v>
      </c>
      <c r="I4">
        <v>3</v>
      </c>
      <c r="J4">
        <f t="shared" ref="J4:J67" si="3">H4+I4</f>
        <v>17</v>
      </c>
      <c r="K4" s="82">
        <v>51.046452271567127</v>
      </c>
      <c r="L4" s="82">
        <v>25.523226135783563</v>
      </c>
      <c r="M4" s="82">
        <v>76.569678407350693</v>
      </c>
      <c r="N4">
        <v>2</v>
      </c>
      <c r="O4">
        <v>1</v>
      </c>
      <c r="P4">
        <f t="shared" ref="P4:P67" si="4">N4+O4</f>
        <v>3</v>
      </c>
      <c r="Q4" s="60">
        <v>1060.3382984094926</v>
      </c>
      <c r="R4" s="60">
        <v>328.19994950770007</v>
      </c>
      <c r="S4" s="60">
        <v>1388.5382479171926</v>
      </c>
      <c r="T4">
        <v>106</v>
      </c>
      <c r="U4" s="38">
        <v>2303.3463711429813</v>
      </c>
      <c r="V4" s="35">
        <v>106</v>
      </c>
      <c r="W4">
        <v>0</v>
      </c>
      <c r="X4">
        <v>49</v>
      </c>
      <c r="Y4">
        <v>6</v>
      </c>
      <c r="Z4">
        <v>55</v>
      </c>
      <c r="AA4" s="38">
        <v>2642.7324856644227</v>
      </c>
      <c r="AB4" s="38">
        <v>0</v>
      </c>
      <c r="AC4" s="38">
        <v>1221.6404886561954</v>
      </c>
      <c r="AD4" s="38">
        <v>149.58863126402395</v>
      </c>
      <c r="AE4" s="38">
        <v>1371.2291199202193</v>
      </c>
      <c r="AF4">
        <v>92</v>
      </c>
      <c r="AG4" s="38">
        <v>1968.7566873528783</v>
      </c>
    </row>
    <row r="5" spans="1:33" x14ac:dyDescent="0.2">
      <c r="B5" t="s">
        <v>15</v>
      </c>
      <c r="C5" t="s">
        <v>13</v>
      </c>
      <c r="D5" s="38">
        <f t="shared" si="0"/>
        <v>215.90909090909091</v>
      </c>
      <c r="E5">
        <v>8800</v>
      </c>
      <c r="F5" s="38">
        <f t="shared" si="1"/>
        <v>68.181818181818187</v>
      </c>
      <c r="G5" s="38">
        <f t="shared" si="2"/>
        <v>284.09090909090912</v>
      </c>
      <c r="H5">
        <v>19</v>
      </c>
      <c r="I5">
        <v>6</v>
      </c>
      <c r="J5">
        <f>H5+I5</f>
        <v>25</v>
      </c>
      <c r="K5" s="82">
        <v>50.903537795876815</v>
      </c>
      <c r="L5" s="82">
        <v>25.451768897938408</v>
      </c>
      <c r="M5" s="82">
        <v>76.355306693815223</v>
      </c>
      <c r="N5">
        <v>4</v>
      </c>
      <c r="O5">
        <v>2</v>
      </c>
      <c r="P5">
        <f t="shared" si="4"/>
        <v>6</v>
      </c>
      <c r="Q5" s="60">
        <v>478.0475531513398</v>
      </c>
      <c r="R5" s="60">
        <v>352.24556547993456</v>
      </c>
      <c r="S5" s="60">
        <v>830.29311863127441</v>
      </c>
      <c r="T5">
        <v>124</v>
      </c>
      <c r="U5" s="38">
        <v>1355.7839492674393</v>
      </c>
      <c r="V5" s="35">
        <v>124</v>
      </c>
      <c r="W5">
        <v>0</v>
      </c>
      <c r="X5">
        <v>38</v>
      </c>
      <c r="Y5">
        <v>12</v>
      </c>
      <c r="Z5">
        <v>50</v>
      </c>
      <c r="AA5" s="38">
        <v>1540.1813439324308</v>
      </c>
      <c r="AB5" s="38">
        <v>0</v>
      </c>
      <c r="AC5" s="38">
        <v>471.99105701155133</v>
      </c>
      <c r="AD5" s="38">
        <v>149.049807477332</v>
      </c>
      <c r="AE5" s="38">
        <v>621.04086448888336</v>
      </c>
      <c r="AF5">
        <v>80</v>
      </c>
      <c r="AG5" s="38">
        <v>867.02070011921535</v>
      </c>
    </row>
    <row r="6" spans="1:33" x14ac:dyDescent="0.2">
      <c r="B6" t="s">
        <v>16</v>
      </c>
      <c r="C6" t="s">
        <v>13</v>
      </c>
      <c r="D6" s="38">
        <f t="shared" si="0"/>
        <v>76.452599388379213</v>
      </c>
      <c r="E6">
        <v>2616</v>
      </c>
      <c r="F6" s="38">
        <f t="shared" si="1"/>
        <v>0</v>
      </c>
      <c r="G6" s="38">
        <f t="shared" si="2"/>
        <v>76.452599388379213</v>
      </c>
      <c r="H6">
        <v>2</v>
      </c>
      <c r="I6">
        <v>0</v>
      </c>
      <c r="J6">
        <f t="shared" si="3"/>
        <v>2</v>
      </c>
      <c r="K6" s="82">
        <v>0</v>
      </c>
      <c r="L6" s="82">
        <v>0</v>
      </c>
      <c r="M6" s="82">
        <v>0</v>
      </c>
      <c r="N6">
        <v>0</v>
      </c>
      <c r="O6">
        <v>0</v>
      </c>
      <c r="P6">
        <f t="shared" si="4"/>
        <v>0</v>
      </c>
      <c r="Q6" s="60">
        <v>0</v>
      </c>
      <c r="R6" s="60">
        <v>40.273862263391059</v>
      </c>
      <c r="S6" s="60">
        <v>40.273862263391059</v>
      </c>
      <c r="T6">
        <v>4</v>
      </c>
      <c r="U6" s="38">
        <v>144.92753623188406</v>
      </c>
      <c r="V6" s="35">
        <v>4</v>
      </c>
      <c r="W6">
        <v>0</v>
      </c>
      <c r="X6">
        <v>0</v>
      </c>
      <c r="Y6">
        <v>0</v>
      </c>
      <c r="Z6">
        <v>0</v>
      </c>
      <c r="AA6" s="38">
        <v>157.85319652722967</v>
      </c>
      <c r="AB6" s="38">
        <v>0</v>
      </c>
      <c r="AC6" s="38">
        <v>0</v>
      </c>
      <c r="AD6" s="38">
        <v>0</v>
      </c>
      <c r="AE6" s="38">
        <v>0</v>
      </c>
      <c r="AF6">
        <v>8</v>
      </c>
      <c r="AG6" s="38">
        <v>288.70443883074699</v>
      </c>
    </row>
    <row r="7" spans="1:33" x14ac:dyDescent="0.2">
      <c r="B7" t="s">
        <v>17</v>
      </c>
      <c r="C7" t="s">
        <v>13</v>
      </c>
      <c r="D7" s="38">
        <f t="shared" si="0"/>
        <v>71.976967370441457</v>
      </c>
      <c r="E7">
        <v>4168</v>
      </c>
      <c r="F7" s="38">
        <f t="shared" si="1"/>
        <v>0</v>
      </c>
      <c r="G7" s="38">
        <f t="shared" si="2"/>
        <v>71.976967370441457</v>
      </c>
      <c r="H7">
        <v>3</v>
      </c>
      <c r="I7">
        <v>0</v>
      </c>
      <c r="J7">
        <f t="shared" si="3"/>
        <v>3</v>
      </c>
      <c r="K7" s="82">
        <v>26.831231553528305</v>
      </c>
      <c r="L7" s="82">
        <v>0</v>
      </c>
      <c r="M7" s="82">
        <v>26.831231553528305</v>
      </c>
      <c r="N7">
        <v>1</v>
      </c>
      <c r="O7">
        <v>0</v>
      </c>
      <c r="P7">
        <f t="shared" si="4"/>
        <v>1</v>
      </c>
      <c r="Q7" s="60">
        <v>214.64985242822647</v>
      </c>
      <c r="R7" s="60">
        <v>107.32492621411323</v>
      </c>
      <c r="S7" s="60">
        <v>321.97477864233969</v>
      </c>
      <c r="T7">
        <v>97</v>
      </c>
      <c r="U7" s="38">
        <v>2281.8160432839331</v>
      </c>
      <c r="V7" s="35">
        <v>90</v>
      </c>
      <c r="W7">
        <v>7</v>
      </c>
      <c r="X7">
        <v>34</v>
      </c>
      <c r="Y7">
        <v>9</v>
      </c>
      <c r="Z7">
        <v>43</v>
      </c>
      <c r="AA7" s="38">
        <v>2381.5824292140778</v>
      </c>
      <c r="AB7" s="38">
        <v>1483.050847457627</v>
      </c>
      <c r="AC7" s="38">
        <v>899.70891770309606</v>
      </c>
      <c r="AD7" s="38">
        <v>238.15824292140778</v>
      </c>
      <c r="AE7" s="38">
        <v>1137.8671606245039</v>
      </c>
      <c r="AF7">
        <v>93</v>
      </c>
      <c r="AG7" s="38">
        <v>2140.8839779005525</v>
      </c>
    </row>
    <row r="8" spans="1:33" x14ac:dyDescent="0.2">
      <c r="B8" t="s">
        <v>142</v>
      </c>
      <c r="D8" s="38">
        <f t="shared" si="0"/>
        <v>117.71630370806356</v>
      </c>
      <c r="E8">
        <v>1699</v>
      </c>
      <c r="F8" s="38">
        <f t="shared" si="1"/>
        <v>0</v>
      </c>
      <c r="G8" s="38">
        <f t="shared" si="2"/>
        <v>117.71630370806356</v>
      </c>
      <c r="H8">
        <v>2</v>
      </c>
      <c r="I8">
        <v>0</v>
      </c>
      <c r="J8">
        <f t="shared" si="3"/>
        <v>2</v>
      </c>
      <c r="K8" s="82">
        <v>0</v>
      </c>
      <c r="L8" s="82">
        <v>0</v>
      </c>
      <c r="M8" s="82">
        <v>0</v>
      </c>
      <c r="N8">
        <v>0</v>
      </c>
      <c r="O8">
        <v>0</v>
      </c>
      <c r="P8">
        <f t="shared" si="4"/>
        <v>0</v>
      </c>
      <c r="Q8" s="60">
        <v>192.67822736030828</v>
      </c>
      <c r="R8" s="60">
        <v>128.45215157353886</v>
      </c>
      <c r="S8" s="60">
        <v>321.13037893384717</v>
      </c>
      <c r="T8">
        <v>0</v>
      </c>
      <c r="U8" s="38">
        <v>0</v>
      </c>
      <c r="V8" s="35">
        <v>0</v>
      </c>
      <c r="W8">
        <v>0</v>
      </c>
      <c r="X8">
        <v>0</v>
      </c>
      <c r="Y8">
        <v>0</v>
      </c>
      <c r="Z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>
        <v>0</v>
      </c>
      <c r="AG8" s="38">
        <v>0</v>
      </c>
    </row>
    <row r="9" spans="1:33" x14ac:dyDescent="0.2">
      <c r="B9" t="s">
        <v>18</v>
      </c>
      <c r="C9" t="s">
        <v>13</v>
      </c>
      <c r="D9" s="38">
        <f t="shared" si="0"/>
        <v>197.10906701708277</v>
      </c>
      <c r="E9">
        <v>10654</v>
      </c>
      <c r="F9" s="38">
        <f t="shared" si="1"/>
        <v>46.930730242162568</v>
      </c>
      <c r="G9" s="38">
        <f t="shared" si="2"/>
        <v>244.03979725924535</v>
      </c>
      <c r="H9">
        <v>21</v>
      </c>
      <c r="I9">
        <v>5</v>
      </c>
      <c r="J9">
        <f t="shared" si="3"/>
        <v>26</v>
      </c>
      <c r="K9" s="82">
        <v>11.061946902654867</v>
      </c>
      <c r="L9" s="82">
        <v>11.061946902654867</v>
      </c>
      <c r="M9" s="82">
        <v>22.123893805309734</v>
      </c>
      <c r="N9">
        <v>1</v>
      </c>
      <c r="O9">
        <v>1</v>
      </c>
      <c r="P9">
        <f t="shared" si="4"/>
        <v>2</v>
      </c>
      <c r="Q9" s="60">
        <v>528.08988764044943</v>
      </c>
      <c r="R9" s="60">
        <v>202.24719101123594</v>
      </c>
      <c r="S9" s="60">
        <v>730.33707865168537</v>
      </c>
      <c r="T9">
        <v>212</v>
      </c>
      <c r="U9" s="38">
        <v>2046.52958779805</v>
      </c>
      <c r="V9" s="35">
        <v>212</v>
      </c>
      <c r="W9">
        <v>0</v>
      </c>
      <c r="X9">
        <v>77</v>
      </c>
      <c r="Y9">
        <v>42</v>
      </c>
      <c r="Z9">
        <v>119</v>
      </c>
      <c r="AA9" s="38">
        <v>2403.6281179138323</v>
      </c>
      <c r="AB9" s="38">
        <v>0</v>
      </c>
      <c r="AC9" s="38">
        <v>873.01587301587301</v>
      </c>
      <c r="AD9" s="38">
        <v>476.1904761904762</v>
      </c>
      <c r="AE9" s="38">
        <v>1349.2063492063492</v>
      </c>
      <c r="AF9">
        <v>166</v>
      </c>
      <c r="AG9" s="38">
        <v>1613.8440598872253</v>
      </c>
    </row>
    <row r="10" spans="1:33" x14ac:dyDescent="0.2">
      <c r="B10" t="s">
        <v>19</v>
      </c>
      <c r="C10" t="s">
        <v>13</v>
      </c>
      <c r="D10" s="38">
        <f t="shared" si="0"/>
        <v>157.50787539376969</v>
      </c>
      <c r="E10">
        <v>5714</v>
      </c>
      <c r="F10" s="38">
        <f t="shared" si="1"/>
        <v>35.001750087504377</v>
      </c>
      <c r="G10" s="38">
        <f t="shared" si="2"/>
        <v>192.50962548127407</v>
      </c>
      <c r="H10">
        <v>9</v>
      </c>
      <c r="I10">
        <v>2</v>
      </c>
      <c r="J10">
        <f t="shared" si="3"/>
        <v>11</v>
      </c>
      <c r="K10" s="82">
        <v>38.925652004671079</v>
      </c>
      <c r="L10" s="82">
        <v>0</v>
      </c>
      <c r="M10" s="82">
        <v>38.925652004671079</v>
      </c>
      <c r="N10">
        <v>2</v>
      </c>
      <c r="O10">
        <v>0</v>
      </c>
      <c r="P10">
        <f t="shared" si="4"/>
        <v>2</v>
      </c>
      <c r="Q10" s="60">
        <v>598.57115273218767</v>
      </c>
      <c r="R10" s="60">
        <v>154.46997489862909</v>
      </c>
      <c r="S10" s="60">
        <v>753.04112763081673</v>
      </c>
      <c r="T10">
        <v>59</v>
      </c>
      <c r="U10" s="38">
        <v>996.11683268613876</v>
      </c>
      <c r="V10" s="35">
        <v>59</v>
      </c>
      <c r="W10">
        <v>0</v>
      </c>
      <c r="X10">
        <v>29</v>
      </c>
      <c r="Y10">
        <v>6</v>
      </c>
      <c r="Z10">
        <v>35</v>
      </c>
      <c r="AA10" s="38">
        <v>1118.4834123222749</v>
      </c>
      <c r="AB10" s="38">
        <v>0</v>
      </c>
      <c r="AC10" s="38">
        <v>549.76303317535542</v>
      </c>
      <c r="AD10" s="38">
        <v>113.74407582938389</v>
      </c>
      <c r="AE10" s="38">
        <v>663.50710900473939</v>
      </c>
      <c r="AF10">
        <v>36</v>
      </c>
      <c r="AG10" s="38">
        <v>600.30015007503755</v>
      </c>
    </row>
    <row r="11" spans="1:33" x14ac:dyDescent="0.2">
      <c r="B11" t="s">
        <v>20</v>
      </c>
      <c r="C11" t="s">
        <v>13</v>
      </c>
      <c r="D11" s="38">
        <f t="shared" si="0"/>
        <v>349.65034965034965</v>
      </c>
      <c r="E11">
        <v>4004</v>
      </c>
      <c r="F11" s="38">
        <f t="shared" si="1"/>
        <v>24.975024975024976</v>
      </c>
      <c r="G11" s="38">
        <f t="shared" si="2"/>
        <v>374.62537462537466</v>
      </c>
      <c r="H11">
        <v>14</v>
      </c>
      <c r="I11">
        <v>1</v>
      </c>
      <c r="J11">
        <f t="shared" si="3"/>
        <v>15</v>
      </c>
      <c r="K11" s="82">
        <v>79.766019675618182</v>
      </c>
      <c r="L11" s="82">
        <v>26.588673225206065</v>
      </c>
      <c r="M11" s="82">
        <v>106.35469290082426</v>
      </c>
      <c r="N11">
        <v>3</v>
      </c>
      <c r="O11">
        <v>1</v>
      </c>
      <c r="P11">
        <f t="shared" si="4"/>
        <v>4</v>
      </c>
      <c r="Q11" s="60">
        <v>1155.7656947727869</v>
      </c>
      <c r="R11" s="60">
        <v>288.94142369319673</v>
      </c>
      <c r="S11" s="60">
        <v>1444.7071184659837</v>
      </c>
      <c r="T11">
        <v>112</v>
      </c>
      <c r="U11" s="38">
        <v>2733.0405075646659</v>
      </c>
      <c r="V11" s="35">
        <v>112</v>
      </c>
      <c r="W11">
        <v>0</v>
      </c>
      <c r="X11">
        <v>53</v>
      </c>
      <c r="Y11">
        <v>10</v>
      </c>
      <c r="Z11">
        <v>63</v>
      </c>
      <c r="AA11" s="38">
        <v>2906.0716139076285</v>
      </c>
      <c r="AB11" s="38">
        <v>0</v>
      </c>
      <c r="AC11" s="38">
        <v>1375.19460300986</v>
      </c>
      <c r="AD11" s="38">
        <v>259.47067981318111</v>
      </c>
      <c r="AE11" s="38">
        <v>1634.665282823041</v>
      </c>
      <c r="AF11">
        <v>46</v>
      </c>
      <c r="AG11" s="38">
        <v>1119.2214111922142</v>
      </c>
    </row>
    <row r="12" spans="1:33" x14ac:dyDescent="0.2">
      <c r="B12" t="s">
        <v>21</v>
      </c>
      <c r="C12" t="s">
        <v>13</v>
      </c>
      <c r="D12" s="38">
        <f t="shared" si="0"/>
        <v>461.36101499423302</v>
      </c>
      <c r="E12">
        <v>2601</v>
      </c>
      <c r="F12" s="38">
        <f t="shared" si="1"/>
        <v>0</v>
      </c>
      <c r="G12" s="38">
        <f t="shared" si="2"/>
        <v>461.36101499423302</v>
      </c>
      <c r="H12">
        <v>12</v>
      </c>
      <c r="I12">
        <v>0</v>
      </c>
      <c r="J12">
        <f t="shared" si="3"/>
        <v>12</v>
      </c>
      <c r="K12" s="82">
        <v>0</v>
      </c>
      <c r="L12" s="82">
        <v>0</v>
      </c>
      <c r="M12" s="82">
        <v>0</v>
      </c>
      <c r="N12">
        <v>0</v>
      </c>
      <c r="O12">
        <v>0</v>
      </c>
      <c r="P12">
        <f t="shared" si="4"/>
        <v>0</v>
      </c>
      <c r="Q12" s="60">
        <v>791.66666666666663</v>
      </c>
      <c r="R12" s="60">
        <v>291.66666666666669</v>
      </c>
      <c r="S12" s="60">
        <v>1083.3333333333333</v>
      </c>
      <c r="T12">
        <v>81</v>
      </c>
      <c r="U12" s="38">
        <v>3004.4510385756676</v>
      </c>
      <c r="V12" s="35">
        <v>81</v>
      </c>
      <c r="W12">
        <v>0</v>
      </c>
      <c r="X12">
        <v>41</v>
      </c>
      <c r="Y12">
        <v>5</v>
      </c>
      <c r="Z12">
        <v>46</v>
      </c>
      <c r="AA12" s="38">
        <v>3312.8834355828221</v>
      </c>
      <c r="AB12" s="38">
        <v>0</v>
      </c>
      <c r="AC12" s="38">
        <v>1676.8916155419222</v>
      </c>
      <c r="AD12" s="38">
        <v>204.49897750511246</v>
      </c>
      <c r="AE12" s="38">
        <v>1881.3905930470348</v>
      </c>
      <c r="AF12">
        <v>42</v>
      </c>
      <c r="AG12" s="38">
        <v>1517.3410404624278</v>
      </c>
    </row>
    <row r="13" spans="1:33" x14ac:dyDescent="0.2">
      <c r="B13" t="s">
        <v>22</v>
      </c>
      <c r="C13" t="s">
        <v>13</v>
      </c>
      <c r="D13" s="38">
        <f t="shared" si="0"/>
        <v>447.92833146696529</v>
      </c>
      <c r="E13">
        <v>893</v>
      </c>
      <c r="F13" s="38">
        <f t="shared" si="1"/>
        <v>223.96416573348264</v>
      </c>
      <c r="G13" s="38">
        <f t="shared" si="2"/>
        <v>671.89249720044791</v>
      </c>
      <c r="H13">
        <v>4</v>
      </c>
      <c r="I13">
        <v>2</v>
      </c>
      <c r="J13">
        <f t="shared" si="3"/>
        <v>6</v>
      </c>
      <c r="K13" s="82">
        <v>0</v>
      </c>
      <c r="L13" s="82">
        <v>122.85012285012284</v>
      </c>
      <c r="M13" s="82">
        <v>122.85012285012284</v>
      </c>
      <c r="N13">
        <v>0</v>
      </c>
      <c r="O13">
        <v>1</v>
      </c>
      <c r="P13">
        <f t="shared" si="4"/>
        <v>1</v>
      </c>
      <c r="Q13" s="60">
        <v>118.06375442739079</v>
      </c>
      <c r="R13" s="60">
        <v>236.12750885478158</v>
      </c>
      <c r="S13" s="60">
        <v>354.19126328217237</v>
      </c>
      <c r="T13">
        <v>12</v>
      </c>
      <c r="U13" s="38">
        <v>1242.2360248447205</v>
      </c>
      <c r="V13" s="35">
        <v>12</v>
      </c>
      <c r="W13">
        <v>0</v>
      </c>
      <c r="X13">
        <v>5</v>
      </c>
      <c r="Y13">
        <v>2</v>
      </c>
      <c r="Z13">
        <v>7</v>
      </c>
      <c r="AA13" s="38">
        <v>1374.5704467353951</v>
      </c>
      <c r="AB13" s="38">
        <v>0</v>
      </c>
      <c r="AC13" s="38">
        <v>572.73768613974801</v>
      </c>
      <c r="AD13" s="38">
        <v>229.09507445589921</v>
      </c>
      <c r="AE13" s="38">
        <v>801.83276059564719</v>
      </c>
      <c r="AF13">
        <v>9</v>
      </c>
      <c r="AG13" s="38">
        <v>889.32806324110675</v>
      </c>
    </row>
    <row r="14" spans="1:33" s="2" customFormat="1" x14ac:dyDescent="0.2">
      <c r="A14"/>
      <c r="B14" t="s">
        <v>23</v>
      </c>
      <c r="C14" t="s">
        <v>13</v>
      </c>
      <c r="D14" s="38">
        <f t="shared" si="0"/>
        <v>402.25261464199519</v>
      </c>
      <c r="E14">
        <v>4972</v>
      </c>
      <c r="F14" s="38">
        <f t="shared" si="1"/>
        <v>80.450522928399025</v>
      </c>
      <c r="G14" s="38">
        <f t="shared" si="2"/>
        <v>482.70313757039418</v>
      </c>
      <c r="H14">
        <v>20</v>
      </c>
      <c r="I14">
        <v>4</v>
      </c>
      <c r="J14">
        <f t="shared" si="3"/>
        <v>24</v>
      </c>
      <c r="K14" s="82">
        <v>183.10826276035706</v>
      </c>
      <c r="L14" s="82">
        <v>0</v>
      </c>
      <c r="M14" s="82">
        <v>183.10826276035706</v>
      </c>
      <c r="N14">
        <v>8</v>
      </c>
      <c r="O14">
        <v>0</v>
      </c>
      <c r="P14">
        <f t="shared" si="4"/>
        <v>8</v>
      </c>
      <c r="Q14" s="60">
        <v>413.41295360587964</v>
      </c>
      <c r="R14" s="60">
        <v>114.83693155718879</v>
      </c>
      <c r="S14" s="60">
        <v>528.24988516306848</v>
      </c>
      <c r="T14">
        <v>79</v>
      </c>
      <c r="U14" s="38">
        <v>1605.03860219423</v>
      </c>
      <c r="V14" s="35">
        <v>79</v>
      </c>
      <c r="W14">
        <v>0</v>
      </c>
      <c r="X14">
        <v>31</v>
      </c>
      <c r="Y14">
        <v>18</v>
      </c>
      <c r="Z14">
        <v>49</v>
      </c>
      <c r="AA14" s="38">
        <v>1816.0919540229886</v>
      </c>
      <c r="AB14" s="38">
        <v>0</v>
      </c>
      <c r="AC14" s="38">
        <v>712.64367816091954</v>
      </c>
      <c r="AD14" s="38">
        <v>413.79310344827587</v>
      </c>
      <c r="AE14" s="38">
        <v>1126.4367816091954</v>
      </c>
      <c r="AF14">
        <v>67</v>
      </c>
      <c r="AG14" s="38">
        <v>1360.129922858303</v>
      </c>
    </row>
    <row r="15" spans="1:33" s="2" customFormat="1" x14ac:dyDescent="0.2">
      <c r="A15" s="2" t="s">
        <v>24</v>
      </c>
      <c r="B15" s="2" t="s">
        <v>24</v>
      </c>
      <c r="D15" s="37">
        <f t="shared" si="0"/>
        <v>216.26921191499176</v>
      </c>
      <c r="E15" s="2">
        <v>69358</v>
      </c>
      <c r="F15" s="37">
        <f t="shared" si="1"/>
        <v>46.137431875198246</v>
      </c>
      <c r="G15" s="37">
        <f t="shared" si="2"/>
        <v>262.40664379019006</v>
      </c>
      <c r="H15" s="2">
        <v>150</v>
      </c>
      <c r="I15" s="2">
        <v>32</v>
      </c>
      <c r="J15" s="2">
        <f t="shared" ref="J15" si="5">SUM(J3:J14)</f>
        <v>182</v>
      </c>
      <c r="K15" s="82">
        <v>41.053599579611138</v>
      </c>
      <c r="L15" s="82">
        <v>9.8528638991066746</v>
      </c>
      <c r="M15" s="82">
        <v>50.906463478717818</v>
      </c>
      <c r="N15" s="2">
        <v>25</v>
      </c>
      <c r="O15" s="2">
        <v>6</v>
      </c>
      <c r="P15" s="2">
        <f t="shared" si="4"/>
        <v>31</v>
      </c>
      <c r="Q15" s="61">
        <v>608.92766528621235</v>
      </c>
      <c r="R15" s="61">
        <v>217.70800936308132</v>
      </c>
      <c r="S15" s="61">
        <v>826.63567464929372</v>
      </c>
      <c r="T15" s="2">
        <v>1207</v>
      </c>
      <c r="U15" s="37">
        <v>1719.5446839428432</v>
      </c>
      <c r="V15" s="2">
        <v>1200</v>
      </c>
      <c r="W15" s="2">
        <v>7</v>
      </c>
      <c r="X15" s="2">
        <v>485</v>
      </c>
      <c r="Y15" s="2">
        <v>150</v>
      </c>
      <c r="Z15" s="2">
        <v>635</v>
      </c>
      <c r="AA15" s="37">
        <v>1952.807160292921</v>
      </c>
      <c r="AB15" s="37">
        <v>80.064051240992796</v>
      </c>
      <c r="AC15" s="37">
        <v>789.25956061838895</v>
      </c>
      <c r="AD15" s="37">
        <v>244.10089503661513</v>
      </c>
      <c r="AE15" s="37">
        <v>1033.360455655004</v>
      </c>
      <c r="AF15" s="2">
        <v>913</v>
      </c>
      <c r="AG15" s="37">
        <v>1294.4295577956418</v>
      </c>
    </row>
    <row r="16" spans="1:33" x14ac:dyDescent="0.2">
      <c r="A16" t="s">
        <v>5</v>
      </c>
      <c r="B16" t="s">
        <v>25</v>
      </c>
      <c r="C16" t="s">
        <v>4</v>
      </c>
      <c r="D16" s="38">
        <f t="shared" si="0"/>
        <v>239.80815347721821</v>
      </c>
      <c r="E16">
        <v>834</v>
      </c>
      <c r="F16" s="38">
        <f t="shared" si="1"/>
        <v>119.90407673860911</v>
      </c>
      <c r="G16" s="38">
        <f t="shared" si="2"/>
        <v>359.71223021582733</v>
      </c>
      <c r="H16">
        <v>2</v>
      </c>
      <c r="I16">
        <v>1</v>
      </c>
      <c r="J16">
        <f t="shared" si="3"/>
        <v>3</v>
      </c>
      <c r="K16" s="82">
        <v>130.03901170351105</v>
      </c>
      <c r="L16" s="82">
        <v>0</v>
      </c>
      <c r="M16" s="82">
        <v>130.03901170351105</v>
      </c>
      <c r="N16">
        <v>1</v>
      </c>
      <c r="O16">
        <v>0</v>
      </c>
      <c r="P16">
        <f t="shared" si="4"/>
        <v>1</v>
      </c>
      <c r="Q16" s="60">
        <v>0</v>
      </c>
      <c r="R16" s="60">
        <v>0</v>
      </c>
      <c r="S16" s="60">
        <v>0</v>
      </c>
      <c r="T16">
        <v>1</v>
      </c>
      <c r="U16" s="38">
        <v>120.91898428053204</v>
      </c>
      <c r="V16" s="35">
        <v>1</v>
      </c>
      <c r="W16">
        <v>0</v>
      </c>
      <c r="X16">
        <v>1</v>
      </c>
      <c r="Y16">
        <v>0</v>
      </c>
      <c r="Z16">
        <v>1</v>
      </c>
      <c r="AA16" s="38">
        <v>129.87012987012986</v>
      </c>
      <c r="AB16" s="38">
        <v>0</v>
      </c>
      <c r="AC16" s="38">
        <v>129.87012987012986</v>
      </c>
      <c r="AD16" s="38">
        <v>0</v>
      </c>
      <c r="AE16" s="38">
        <v>129.87012987012986</v>
      </c>
      <c r="AG16" s="38">
        <v>0</v>
      </c>
    </row>
    <row r="17" spans="1:33" x14ac:dyDescent="0.2">
      <c r="B17" t="s">
        <v>26</v>
      </c>
      <c r="C17" t="s">
        <v>4</v>
      </c>
      <c r="D17" s="38">
        <f t="shared" si="0"/>
        <v>342.30944774075766</v>
      </c>
      <c r="E17">
        <v>4382</v>
      </c>
      <c r="F17" s="38">
        <f t="shared" si="1"/>
        <v>159.7444089456869</v>
      </c>
      <c r="G17" s="38">
        <f t="shared" si="2"/>
        <v>502.05385668644459</v>
      </c>
      <c r="H17">
        <v>15</v>
      </c>
      <c r="I17">
        <v>7</v>
      </c>
      <c r="J17">
        <f t="shared" si="3"/>
        <v>22</v>
      </c>
      <c r="K17" s="82">
        <v>481.66978860048164</v>
      </c>
      <c r="L17" s="82">
        <v>187.31602890018732</v>
      </c>
      <c r="M17" s="82">
        <v>668.98581750066899</v>
      </c>
      <c r="N17">
        <v>18</v>
      </c>
      <c r="O17">
        <v>7</v>
      </c>
      <c r="P17">
        <f t="shared" si="4"/>
        <v>25</v>
      </c>
      <c r="Q17" s="60">
        <v>323.97408207343415</v>
      </c>
      <c r="R17" s="60">
        <v>134.98920086393088</v>
      </c>
      <c r="S17" s="60">
        <v>458.96328293736502</v>
      </c>
      <c r="T17">
        <v>23</v>
      </c>
      <c r="U17" s="38">
        <v>545.67022538552783</v>
      </c>
      <c r="V17" s="35">
        <v>20</v>
      </c>
      <c r="W17">
        <v>3</v>
      </c>
      <c r="X17">
        <v>8</v>
      </c>
      <c r="Y17">
        <v>2</v>
      </c>
      <c r="Z17">
        <v>10</v>
      </c>
      <c r="AA17" s="38">
        <v>549.14881933003846</v>
      </c>
      <c r="AB17" s="38">
        <v>523.56020942408372</v>
      </c>
      <c r="AC17" s="38">
        <v>219.65952773201536</v>
      </c>
      <c r="AD17" s="38">
        <v>54.914881933003841</v>
      </c>
      <c r="AE17" s="38">
        <v>274.57440966501923</v>
      </c>
      <c r="AF17">
        <v>7</v>
      </c>
      <c r="AG17" s="38">
        <v>168.14797021378814</v>
      </c>
    </row>
    <row r="18" spans="1:33" x14ac:dyDescent="0.2">
      <c r="B18" t="s">
        <v>27</v>
      </c>
      <c r="C18" t="s">
        <v>4</v>
      </c>
      <c r="D18" s="38">
        <f t="shared" si="0"/>
        <v>552.48618784530379</v>
      </c>
      <c r="E18">
        <v>4887</v>
      </c>
      <c r="F18" s="38">
        <f t="shared" si="1"/>
        <v>61.387354205033759</v>
      </c>
      <c r="G18" s="38">
        <f t="shared" si="2"/>
        <v>613.87354205033762</v>
      </c>
      <c r="H18">
        <v>27</v>
      </c>
      <c r="I18">
        <v>3</v>
      </c>
      <c r="J18">
        <f t="shared" si="3"/>
        <v>30</v>
      </c>
      <c r="K18" s="82">
        <v>579.83942908117751</v>
      </c>
      <c r="L18" s="82">
        <v>89.206066012488847</v>
      </c>
      <c r="M18" s="82">
        <v>669.04549509366643</v>
      </c>
      <c r="N18">
        <v>26</v>
      </c>
      <c r="O18">
        <v>4</v>
      </c>
      <c r="P18">
        <f t="shared" si="4"/>
        <v>30</v>
      </c>
      <c r="Q18" s="60">
        <v>594.05940594059405</v>
      </c>
      <c r="R18" s="60">
        <v>132.01320132013203</v>
      </c>
      <c r="S18" s="60">
        <v>726.07260726072604</v>
      </c>
      <c r="T18">
        <v>16</v>
      </c>
      <c r="U18" s="38">
        <v>322.64569469651138</v>
      </c>
      <c r="V18" s="35">
        <v>16</v>
      </c>
      <c r="W18">
        <v>0</v>
      </c>
      <c r="X18">
        <v>6</v>
      </c>
      <c r="Y18">
        <v>4</v>
      </c>
      <c r="Z18">
        <v>10</v>
      </c>
      <c r="AA18" s="38">
        <v>354.6099290780142</v>
      </c>
      <c r="AB18" s="38">
        <v>0</v>
      </c>
      <c r="AC18" s="38">
        <v>132.97872340425531</v>
      </c>
      <c r="AD18" s="38">
        <v>88.652482269503551</v>
      </c>
      <c r="AE18" s="38">
        <v>221.63120567375887</v>
      </c>
      <c r="AF18">
        <v>2</v>
      </c>
      <c r="AG18" s="38">
        <v>39.968025579536373</v>
      </c>
    </row>
    <row r="19" spans="1:33" x14ac:dyDescent="0.2">
      <c r="B19" t="s">
        <v>28</v>
      </c>
      <c r="C19" t="s">
        <v>4</v>
      </c>
      <c r="D19" s="38">
        <f t="shared" si="0"/>
        <v>385.28402950711836</v>
      </c>
      <c r="E19">
        <v>21283</v>
      </c>
      <c r="F19" s="38">
        <f t="shared" si="1"/>
        <v>122.16322886811071</v>
      </c>
      <c r="G19" s="38">
        <f t="shared" si="2"/>
        <v>507.44725837522907</v>
      </c>
      <c r="H19">
        <v>82</v>
      </c>
      <c r="I19">
        <v>26</v>
      </c>
      <c r="J19">
        <f t="shared" si="3"/>
        <v>108</v>
      </c>
      <c r="K19" s="82">
        <v>741.30187760402578</v>
      </c>
      <c r="L19" s="82">
        <v>340.8906444456469</v>
      </c>
      <c r="M19" s="82">
        <v>1082.1925220496726</v>
      </c>
      <c r="N19">
        <v>137</v>
      </c>
      <c r="O19">
        <v>63</v>
      </c>
      <c r="P19">
        <f t="shared" si="4"/>
        <v>200</v>
      </c>
      <c r="Q19" s="60">
        <v>461.35475466782458</v>
      </c>
      <c r="R19" s="60">
        <v>119.40946591402519</v>
      </c>
      <c r="S19" s="60">
        <v>580.76422058184971</v>
      </c>
      <c r="T19">
        <v>76</v>
      </c>
      <c r="U19" s="38">
        <v>359.69520564153532</v>
      </c>
      <c r="V19" s="35">
        <v>76</v>
      </c>
      <c r="W19">
        <v>0</v>
      </c>
      <c r="X19">
        <v>30</v>
      </c>
      <c r="Y19">
        <v>7</v>
      </c>
      <c r="Z19">
        <v>37</v>
      </c>
      <c r="AA19" s="38">
        <v>412.61740593951896</v>
      </c>
      <c r="AB19" s="38">
        <v>0</v>
      </c>
      <c r="AC19" s="38">
        <v>162.87529181823118</v>
      </c>
      <c r="AD19" s="38">
        <v>38.004234757587277</v>
      </c>
      <c r="AE19" s="38">
        <v>200.87952657581846</v>
      </c>
      <c r="AF19">
        <v>34</v>
      </c>
      <c r="AG19" s="38">
        <v>160.84776232377709</v>
      </c>
    </row>
    <row r="20" spans="1:33" x14ac:dyDescent="0.2">
      <c r="B20" t="s">
        <v>29</v>
      </c>
      <c r="C20" t="s">
        <v>4</v>
      </c>
      <c r="D20" s="38">
        <f t="shared" si="0"/>
        <v>103.03967027305514</v>
      </c>
      <c r="E20">
        <v>1941</v>
      </c>
      <c r="F20" s="38">
        <f t="shared" si="1"/>
        <v>0</v>
      </c>
      <c r="G20" s="38">
        <f t="shared" si="2"/>
        <v>103.03967027305514</v>
      </c>
      <c r="H20">
        <v>2</v>
      </c>
      <c r="I20">
        <v>0</v>
      </c>
      <c r="J20">
        <f t="shared" si="3"/>
        <v>2</v>
      </c>
      <c r="K20" s="82">
        <v>114.5475372279496</v>
      </c>
      <c r="L20" s="82">
        <v>0</v>
      </c>
      <c r="M20" s="82">
        <v>114.5475372279496</v>
      </c>
      <c r="N20">
        <v>2</v>
      </c>
      <c r="O20">
        <v>0</v>
      </c>
      <c r="P20">
        <f t="shared" si="4"/>
        <v>2</v>
      </c>
      <c r="Q20" s="60">
        <v>170.94017094017093</v>
      </c>
      <c r="R20" s="60">
        <v>56.980056980056979</v>
      </c>
      <c r="S20" s="60">
        <v>227.92022792022792</v>
      </c>
      <c r="T20">
        <v>11</v>
      </c>
      <c r="U20" s="38">
        <v>560.36678553234844</v>
      </c>
      <c r="V20" s="35">
        <v>11</v>
      </c>
      <c r="W20">
        <v>0</v>
      </c>
      <c r="X20">
        <v>5</v>
      </c>
      <c r="Y20">
        <v>2</v>
      </c>
      <c r="Z20">
        <v>7</v>
      </c>
      <c r="AA20" s="38">
        <v>628.93081761006295</v>
      </c>
      <c r="AB20" s="38">
        <v>0</v>
      </c>
      <c r="AC20" s="38">
        <v>285.87764436821038</v>
      </c>
      <c r="AD20" s="38">
        <v>114.35105774728416</v>
      </c>
      <c r="AE20" s="38">
        <v>400.22870211549457</v>
      </c>
      <c r="AF20">
        <v>5</v>
      </c>
      <c r="AG20" s="38">
        <v>252.90844714213455</v>
      </c>
    </row>
    <row r="21" spans="1:33" x14ac:dyDescent="0.2">
      <c r="B21" s="35" t="s">
        <v>143</v>
      </c>
      <c r="C21" t="s">
        <v>4</v>
      </c>
      <c r="D21" s="38">
        <f t="shared" si="0"/>
        <v>152.67175572519085</v>
      </c>
      <c r="E21">
        <v>1310</v>
      </c>
      <c r="F21" s="38">
        <f t="shared" si="1"/>
        <v>229.00763358778627</v>
      </c>
      <c r="G21" s="38">
        <f t="shared" si="2"/>
        <v>381.67938931297709</v>
      </c>
      <c r="H21">
        <v>2</v>
      </c>
      <c r="I21">
        <v>3</v>
      </c>
      <c r="J21">
        <f t="shared" si="3"/>
        <v>5</v>
      </c>
      <c r="K21" s="82">
        <v>0</v>
      </c>
      <c r="L21" s="82">
        <v>0</v>
      </c>
      <c r="M21" s="82">
        <v>0</v>
      </c>
      <c r="N21">
        <v>0</v>
      </c>
      <c r="O21">
        <v>0</v>
      </c>
      <c r="P21">
        <f t="shared" si="4"/>
        <v>0</v>
      </c>
      <c r="Q21" s="60">
        <v>156.86274509803923</v>
      </c>
      <c r="R21" s="60">
        <v>156.86274509803923</v>
      </c>
      <c r="S21" s="60">
        <v>313.72549019607845</v>
      </c>
      <c r="U21" s="38">
        <v>0</v>
      </c>
      <c r="W21">
        <v>0</v>
      </c>
      <c r="X21">
        <v>0</v>
      </c>
      <c r="Y21">
        <v>0</v>
      </c>
      <c r="Z21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>
        <v>2</v>
      </c>
      <c r="AG21" s="38">
        <v>143.26647564469914</v>
      </c>
    </row>
    <row r="22" spans="1:33" x14ac:dyDescent="0.2">
      <c r="B22" t="s">
        <v>30</v>
      </c>
      <c r="C22" t="s">
        <v>4</v>
      </c>
      <c r="D22" s="38">
        <f t="shared" si="0"/>
        <v>71.095663164546963</v>
      </c>
      <c r="E22">
        <v>12659</v>
      </c>
      <c r="F22" s="38">
        <f t="shared" si="1"/>
        <v>15.799036258788213</v>
      </c>
      <c r="G22" s="38">
        <f t="shared" si="2"/>
        <v>86.894699423335183</v>
      </c>
      <c r="H22">
        <v>9</v>
      </c>
      <c r="I22">
        <v>2</v>
      </c>
      <c r="J22">
        <f t="shared" si="3"/>
        <v>11</v>
      </c>
      <c r="K22" s="82">
        <v>227.91503327559485</v>
      </c>
      <c r="L22" s="82">
        <v>27.349803993071387</v>
      </c>
      <c r="M22" s="82">
        <v>255.26483726866627</v>
      </c>
      <c r="N22">
        <v>25</v>
      </c>
      <c r="O22">
        <v>3</v>
      </c>
      <c r="P22">
        <f t="shared" si="4"/>
        <v>28</v>
      </c>
      <c r="Q22" s="60">
        <v>193.56622730205549</v>
      </c>
      <c r="R22" s="60">
        <v>27.652318186007928</v>
      </c>
      <c r="S22" s="60">
        <v>221.21854548806343</v>
      </c>
      <c r="T22">
        <v>15</v>
      </c>
      <c r="U22" s="38">
        <v>120.85078955849178</v>
      </c>
      <c r="V22" s="35">
        <v>15</v>
      </c>
      <c r="W22">
        <v>0</v>
      </c>
      <c r="X22">
        <v>3</v>
      </c>
      <c r="Y22">
        <v>1</v>
      </c>
      <c r="Z22">
        <v>4</v>
      </c>
      <c r="AA22" s="38">
        <v>138.96609227348526</v>
      </c>
      <c r="AB22" s="38">
        <v>0</v>
      </c>
      <c r="AC22" s="38">
        <v>27.793218454697055</v>
      </c>
      <c r="AD22" s="38">
        <v>9.2644061515656855</v>
      </c>
      <c r="AE22" s="38">
        <v>37.057624606262742</v>
      </c>
      <c r="AF22">
        <v>8</v>
      </c>
      <c r="AG22" s="38">
        <v>64.272515465574031</v>
      </c>
    </row>
    <row r="23" spans="1:33" x14ac:dyDescent="0.2">
      <c r="B23" t="s">
        <v>31</v>
      </c>
      <c r="C23" t="s">
        <v>4</v>
      </c>
      <c r="D23" s="38">
        <f t="shared" si="0"/>
        <v>134.77088948787062</v>
      </c>
      <c r="E23">
        <v>3710</v>
      </c>
      <c r="F23" s="38">
        <f t="shared" si="1"/>
        <v>107.81671159029651</v>
      </c>
      <c r="G23" s="38">
        <f t="shared" si="2"/>
        <v>242.58760107816713</v>
      </c>
      <c r="H23">
        <v>5</v>
      </c>
      <c r="I23">
        <v>4</v>
      </c>
      <c r="J23">
        <f t="shared" si="3"/>
        <v>9</v>
      </c>
      <c r="K23" s="82">
        <v>1067.3985971332722</v>
      </c>
      <c r="L23" s="82">
        <v>243.97682220189083</v>
      </c>
      <c r="M23" s="82">
        <v>1311.3754193351631</v>
      </c>
      <c r="N23">
        <v>35</v>
      </c>
      <c r="O23">
        <v>8</v>
      </c>
      <c r="P23">
        <f t="shared" si="4"/>
        <v>43</v>
      </c>
      <c r="Q23" s="60">
        <v>736.19631901840489</v>
      </c>
      <c r="R23" s="60">
        <v>153.37423312883436</v>
      </c>
      <c r="S23" s="60">
        <v>889.57055214723925</v>
      </c>
      <c r="T23">
        <v>14</v>
      </c>
      <c r="U23" s="38">
        <v>380.6416530723219</v>
      </c>
      <c r="V23" s="35">
        <v>14</v>
      </c>
      <c r="W23">
        <v>0</v>
      </c>
      <c r="X23">
        <v>4</v>
      </c>
      <c r="Y23">
        <v>1</v>
      </c>
      <c r="Z23">
        <v>5</v>
      </c>
      <c r="AA23" s="38">
        <v>434.24317617866006</v>
      </c>
      <c r="AB23" s="38">
        <v>0</v>
      </c>
      <c r="AC23" s="38">
        <v>124.06947890818859</v>
      </c>
      <c r="AD23" s="38">
        <v>31.017369727047146</v>
      </c>
      <c r="AE23" s="38">
        <v>155.08684863523573</v>
      </c>
      <c r="AF23">
        <v>8</v>
      </c>
      <c r="AG23" s="38">
        <v>222.0988339811216</v>
      </c>
    </row>
    <row r="24" spans="1:33" x14ac:dyDescent="0.2">
      <c r="B24" t="s">
        <v>32</v>
      </c>
      <c r="C24" t="s">
        <v>4</v>
      </c>
      <c r="D24" s="38">
        <f t="shared" si="0"/>
        <v>96.469226316804935</v>
      </c>
      <c r="E24">
        <v>20732</v>
      </c>
      <c r="F24" s="38">
        <f t="shared" si="1"/>
        <v>48.234613158402468</v>
      </c>
      <c r="G24" s="38">
        <f t="shared" si="2"/>
        <v>144.70383947520739</v>
      </c>
      <c r="H24">
        <v>20</v>
      </c>
      <c r="I24">
        <v>10</v>
      </c>
      <c r="J24">
        <f t="shared" si="3"/>
        <v>30</v>
      </c>
      <c r="K24" s="82">
        <v>129.88479783148861</v>
      </c>
      <c r="L24" s="82">
        <v>50.82448610797379</v>
      </c>
      <c r="M24" s="82">
        <v>180.70928393946238</v>
      </c>
      <c r="N24">
        <v>23</v>
      </c>
      <c r="O24">
        <v>9</v>
      </c>
      <c r="P24">
        <f t="shared" si="4"/>
        <v>32</v>
      </c>
      <c r="Q24" s="60">
        <v>233.55169467388208</v>
      </c>
      <c r="R24" s="60">
        <v>51.267445172315583</v>
      </c>
      <c r="S24" s="60">
        <v>284.81913984619769</v>
      </c>
      <c r="T24">
        <v>45</v>
      </c>
      <c r="U24" s="38">
        <v>222.49690976514216</v>
      </c>
      <c r="V24" s="35">
        <v>42</v>
      </c>
      <c r="W24">
        <v>3</v>
      </c>
      <c r="X24">
        <v>20</v>
      </c>
      <c r="Y24">
        <v>8</v>
      </c>
      <c r="Z24">
        <v>28</v>
      </c>
      <c r="AA24" s="38">
        <v>241.75444655499913</v>
      </c>
      <c r="AB24" s="38">
        <v>105.18934081346424</v>
      </c>
      <c r="AC24" s="38">
        <v>115.12116502619007</v>
      </c>
      <c r="AD24" s="38">
        <v>46.048466010476027</v>
      </c>
      <c r="AE24" s="38">
        <v>161.16963103666609</v>
      </c>
      <c r="AF24">
        <v>36</v>
      </c>
      <c r="AG24" s="38">
        <v>181.27800997029055</v>
      </c>
    </row>
    <row r="25" spans="1:33" x14ac:dyDescent="0.2">
      <c r="B25" t="s">
        <v>33</v>
      </c>
      <c r="C25" t="s">
        <v>4</v>
      </c>
      <c r="D25" s="38">
        <f t="shared" si="0"/>
        <v>452.57060101375816</v>
      </c>
      <c r="E25">
        <v>5524</v>
      </c>
      <c r="F25" s="38">
        <f t="shared" si="1"/>
        <v>144.82259232440259</v>
      </c>
      <c r="G25" s="38">
        <f t="shared" si="2"/>
        <v>597.3931933381607</v>
      </c>
      <c r="H25">
        <v>25</v>
      </c>
      <c r="I25">
        <v>8</v>
      </c>
      <c r="J25">
        <f t="shared" si="3"/>
        <v>33</v>
      </c>
      <c r="K25" s="82">
        <v>470.15535568274737</v>
      </c>
      <c r="L25" s="82">
        <v>327.06459525756338</v>
      </c>
      <c r="M25" s="82">
        <v>797.2199509403107</v>
      </c>
      <c r="N25">
        <v>23</v>
      </c>
      <c r="O25">
        <v>16</v>
      </c>
      <c r="P25">
        <f t="shared" si="4"/>
        <v>39</v>
      </c>
      <c r="Q25" s="60">
        <v>244.39918533604887</v>
      </c>
      <c r="R25" s="60">
        <v>81.466395112016286</v>
      </c>
      <c r="S25" s="60">
        <v>325.86558044806515</v>
      </c>
      <c r="T25">
        <v>2</v>
      </c>
      <c r="U25" s="38">
        <v>36.016567621105708</v>
      </c>
      <c r="V25" s="35">
        <v>2</v>
      </c>
      <c r="W25">
        <v>0</v>
      </c>
      <c r="X25">
        <v>0</v>
      </c>
      <c r="Y25">
        <v>1</v>
      </c>
      <c r="Z25">
        <v>1</v>
      </c>
      <c r="AA25" s="38">
        <v>40.4122044857547</v>
      </c>
      <c r="AB25" s="38">
        <v>0</v>
      </c>
      <c r="AC25" s="38">
        <v>0</v>
      </c>
      <c r="AD25" s="38">
        <v>20.20610224287735</v>
      </c>
      <c r="AE25" s="38">
        <v>20.20610224287735</v>
      </c>
      <c r="AF25">
        <v>6</v>
      </c>
      <c r="AG25" s="38">
        <v>107.79734099892202</v>
      </c>
    </row>
    <row r="26" spans="1:33" x14ac:dyDescent="0.2">
      <c r="B26" t="s">
        <v>34</v>
      </c>
      <c r="C26" t="s">
        <v>4</v>
      </c>
      <c r="D26" s="38">
        <f t="shared" si="0"/>
        <v>193.42359767891682</v>
      </c>
      <c r="E26">
        <v>1034</v>
      </c>
      <c r="F26" s="38">
        <f t="shared" si="1"/>
        <v>193.42359767891682</v>
      </c>
      <c r="G26" s="38">
        <f t="shared" si="2"/>
        <v>386.84719535783364</v>
      </c>
      <c r="H26">
        <v>2</v>
      </c>
      <c r="I26">
        <v>2</v>
      </c>
      <c r="J26">
        <f t="shared" si="3"/>
        <v>4</v>
      </c>
      <c r="K26" s="82">
        <v>325.73289902280129</v>
      </c>
      <c r="L26" s="82">
        <v>434.31053203040176</v>
      </c>
      <c r="M26" s="82">
        <v>760.04343105320299</v>
      </c>
      <c r="N26">
        <v>3</v>
      </c>
      <c r="O26">
        <v>4</v>
      </c>
      <c r="P26">
        <f t="shared" si="4"/>
        <v>7</v>
      </c>
      <c r="Q26" s="60">
        <v>850.15940488841659</v>
      </c>
      <c r="R26" s="60">
        <v>106.26992561105207</v>
      </c>
      <c r="S26" s="60">
        <v>956.42933049946862</v>
      </c>
      <c r="T26">
        <v>7</v>
      </c>
      <c r="U26" s="38">
        <v>670.49808429118775</v>
      </c>
      <c r="V26" s="35">
        <v>7</v>
      </c>
      <c r="W26">
        <v>0</v>
      </c>
      <c r="X26">
        <v>4</v>
      </c>
      <c r="Y26">
        <v>1</v>
      </c>
      <c r="Z26">
        <v>5</v>
      </c>
      <c r="AA26" s="38">
        <v>759.21908893709326</v>
      </c>
      <c r="AB26" s="38">
        <v>0</v>
      </c>
      <c r="AC26" s="38">
        <v>433.83947939262475</v>
      </c>
      <c r="AD26" s="38">
        <v>108.45986984815619</v>
      </c>
      <c r="AE26" s="38">
        <v>542.29934924078088</v>
      </c>
      <c r="AF26">
        <v>1</v>
      </c>
      <c r="AG26" s="38">
        <v>98.328416912487711</v>
      </c>
    </row>
    <row r="27" spans="1:33" x14ac:dyDescent="0.2">
      <c r="B27" t="s">
        <v>35</v>
      </c>
      <c r="C27" t="s">
        <v>4</v>
      </c>
      <c r="D27" s="38">
        <f t="shared" si="0"/>
        <v>39.200313602508821</v>
      </c>
      <c r="E27">
        <v>2551</v>
      </c>
      <c r="F27" s="38">
        <f t="shared" si="1"/>
        <v>78.400627205017642</v>
      </c>
      <c r="G27" s="38">
        <f t="shared" si="2"/>
        <v>117.60094080752646</v>
      </c>
      <c r="H27">
        <v>1</v>
      </c>
      <c r="I27">
        <v>2</v>
      </c>
      <c r="J27">
        <f t="shared" si="3"/>
        <v>3</v>
      </c>
      <c r="K27" s="82">
        <v>84.566596194503163</v>
      </c>
      <c r="L27" s="82">
        <v>0</v>
      </c>
      <c r="M27" s="82">
        <v>84.566596194503163</v>
      </c>
      <c r="N27">
        <v>2</v>
      </c>
      <c r="O27">
        <v>0</v>
      </c>
      <c r="P27">
        <f t="shared" si="4"/>
        <v>2</v>
      </c>
      <c r="Q27" s="60">
        <v>0</v>
      </c>
      <c r="R27" s="60">
        <v>42.069835927639879</v>
      </c>
      <c r="S27" s="60">
        <v>42.069835927639879</v>
      </c>
      <c r="T27">
        <v>1</v>
      </c>
      <c r="U27" s="38">
        <v>38.865137971239797</v>
      </c>
      <c r="V27" s="35">
        <v>1</v>
      </c>
      <c r="W27">
        <v>0</v>
      </c>
      <c r="X27">
        <v>1</v>
      </c>
      <c r="Y27">
        <v>0</v>
      </c>
      <c r="Z27">
        <v>1</v>
      </c>
      <c r="AA27" s="38">
        <v>41.631973355537049</v>
      </c>
      <c r="AB27" s="38">
        <v>0</v>
      </c>
      <c r="AC27" s="38">
        <v>41.631973355537049</v>
      </c>
      <c r="AD27" s="38">
        <v>0</v>
      </c>
      <c r="AE27" s="38">
        <v>41.631973355537049</v>
      </c>
      <c r="AG27" s="38">
        <v>0</v>
      </c>
    </row>
    <row r="28" spans="1:33" x14ac:dyDescent="0.2">
      <c r="B28" t="s">
        <v>36</v>
      </c>
      <c r="C28" t="s">
        <v>4</v>
      </c>
      <c r="D28" s="38">
        <f t="shared" si="0"/>
        <v>212.57212268448225</v>
      </c>
      <c r="E28">
        <v>3293</v>
      </c>
      <c r="F28" s="38">
        <f t="shared" si="1"/>
        <v>60.73489219556636</v>
      </c>
      <c r="G28" s="38">
        <f t="shared" si="2"/>
        <v>273.3070148800486</v>
      </c>
      <c r="H28">
        <v>7</v>
      </c>
      <c r="I28">
        <v>2</v>
      </c>
      <c r="J28">
        <f t="shared" si="3"/>
        <v>9</v>
      </c>
      <c r="K28" s="82">
        <v>597.60956175298804</v>
      </c>
      <c r="L28" s="82">
        <v>33.200531208499335</v>
      </c>
      <c r="M28" s="82">
        <v>630.81009296148738</v>
      </c>
      <c r="N28">
        <v>18</v>
      </c>
      <c r="O28">
        <v>1</v>
      </c>
      <c r="P28">
        <f t="shared" si="4"/>
        <v>19</v>
      </c>
      <c r="Q28" s="60">
        <v>359.71223021582733</v>
      </c>
      <c r="R28" s="60">
        <v>65.402223675604972</v>
      </c>
      <c r="S28" s="60">
        <v>425.11445389143233</v>
      </c>
      <c r="T28">
        <v>18</v>
      </c>
      <c r="U28" s="38">
        <v>530.03533568904595</v>
      </c>
      <c r="V28" s="35">
        <v>18</v>
      </c>
      <c r="W28">
        <v>0</v>
      </c>
      <c r="X28">
        <v>12</v>
      </c>
      <c r="Y28">
        <v>0</v>
      </c>
      <c r="Z28">
        <v>12</v>
      </c>
      <c r="AA28" s="38">
        <v>580.45791680103196</v>
      </c>
      <c r="AB28" s="38">
        <v>0</v>
      </c>
      <c r="AC28" s="38">
        <v>386.9719445340213</v>
      </c>
      <c r="AD28" s="38">
        <v>0</v>
      </c>
      <c r="AE28" s="38">
        <v>386.9719445340213</v>
      </c>
      <c r="AF28">
        <v>10</v>
      </c>
      <c r="AG28" s="38">
        <v>292.22676797194623</v>
      </c>
    </row>
    <row r="29" spans="1:33" s="2" customFormat="1" x14ac:dyDescent="0.2">
      <c r="A29"/>
      <c r="B29" t="s">
        <v>37</v>
      </c>
      <c r="C29" t="s">
        <v>4</v>
      </c>
      <c r="D29" s="38">
        <f t="shared" si="0"/>
        <v>246.12214526930342</v>
      </c>
      <c r="E29">
        <v>17471</v>
      </c>
      <c r="F29" s="38">
        <f t="shared" si="1"/>
        <v>154.5418121458417</v>
      </c>
      <c r="G29" s="38">
        <f t="shared" si="2"/>
        <v>400.66395741514503</v>
      </c>
      <c r="H29">
        <v>43</v>
      </c>
      <c r="I29">
        <v>27</v>
      </c>
      <c r="J29">
        <f t="shared" si="3"/>
        <v>70</v>
      </c>
      <c r="K29" s="82">
        <v>455.53440304596143</v>
      </c>
      <c r="L29" s="82">
        <v>231.16671199347294</v>
      </c>
      <c r="M29" s="82">
        <v>686.70111503943428</v>
      </c>
      <c r="N29">
        <v>67</v>
      </c>
      <c r="O29">
        <v>34</v>
      </c>
      <c r="P29">
        <f t="shared" si="4"/>
        <v>101</v>
      </c>
      <c r="Q29" s="60">
        <v>308.53616729516625</v>
      </c>
      <c r="R29" s="60">
        <v>102.84538909838875</v>
      </c>
      <c r="S29" s="60">
        <v>411.381556393555</v>
      </c>
      <c r="T29">
        <v>49</v>
      </c>
      <c r="U29" s="38">
        <v>285.03286603455297</v>
      </c>
      <c r="V29" s="35">
        <v>49</v>
      </c>
      <c r="W29">
        <v>0</v>
      </c>
      <c r="X29">
        <v>19</v>
      </c>
      <c r="Y29">
        <v>6</v>
      </c>
      <c r="Z29">
        <v>25</v>
      </c>
      <c r="AA29" s="38">
        <v>337.39585485092613</v>
      </c>
      <c r="AB29" s="38">
        <v>0</v>
      </c>
      <c r="AC29" s="38">
        <v>130.82696412586932</v>
      </c>
      <c r="AD29" s="38">
        <v>41.313778145011362</v>
      </c>
      <c r="AE29" s="38">
        <v>172.14074227088068</v>
      </c>
      <c r="AF29">
        <v>29</v>
      </c>
      <c r="AG29" s="38">
        <v>169.50143199485652</v>
      </c>
    </row>
    <row r="30" spans="1:33" x14ac:dyDescent="0.2">
      <c r="B30" t="s">
        <v>38</v>
      </c>
      <c r="C30" t="s">
        <v>4</v>
      </c>
      <c r="D30" s="38">
        <f t="shared" si="0"/>
        <v>135.236664162284</v>
      </c>
      <c r="E30">
        <v>6655</v>
      </c>
      <c r="F30" s="38">
        <f t="shared" si="1"/>
        <v>15.026296018031557</v>
      </c>
      <c r="G30" s="38">
        <f t="shared" si="2"/>
        <v>150.26296018031556</v>
      </c>
      <c r="H30">
        <v>9</v>
      </c>
      <c r="I30">
        <v>1</v>
      </c>
      <c r="J30">
        <f t="shared" si="3"/>
        <v>10</v>
      </c>
      <c r="K30" s="82">
        <v>166.86133822793258</v>
      </c>
      <c r="L30" s="82">
        <v>50.058401468379778</v>
      </c>
      <c r="M30" s="82">
        <v>216.91973969631238</v>
      </c>
      <c r="N30">
        <v>10</v>
      </c>
      <c r="O30">
        <v>3</v>
      </c>
      <c r="P30">
        <f t="shared" si="4"/>
        <v>13</v>
      </c>
      <c r="Q30" s="60">
        <v>114.96140581376252</v>
      </c>
      <c r="R30" s="60">
        <v>16.423057973394645</v>
      </c>
      <c r="S30" s="60">
        <v>131.38446378715716</v>
      </c>
      <c r="T30">
        <v>7</v>
      </c>
      <c r="U30" s="38">
        <v>102.56410256410257</v>
      </c>
      <c r="V30" s="35">
        <v>7</v>
      </c>
      <c r="W30">
        <v>0</v>
      </c>
      <c r="X30">
        <v>2</v>
      </c>
      <c r="Y30">
        <v>1</v>
      </c>
      <c r="Z30">
        <v>3</v>
      </c>
      <c r="AA30" s="38">
        <v>114.19249592169658</v>
      </c>
      <c r="AB30" s="38">
        <v>0</v>
      </c>
      <c r="AC30" s="38">
        <v>32.626427406199021</v>
      </c>
      <c r="AD30" s="38">
        <v>16.31321370309951</v>
      </c>
      <c r="AE30" s="38">
        <v>48.939641109298535</v>
      </c>
      <c r="AF30">
        <v>6</v>
      </c>
      <c r="AG30" s="38">
        <v>86.755349913244643</v>
      </c>
    </row>
    <row r="31" spans="1:33" s="2" customFormat="1" x14ac:dyDescent="0.2">
      <c r="A31" s="2" t="s">
        <v>39</v>
      </c>
      <c r="B31" s="2" t="s">
        <v>39</v>
      </c>
      <c r="D31" s="37">
        <f t="shared" si="0"/>
        <v>231.83640293351561</v>
      </c>
      <c r="E31" s="2">
        <v>108266</v>
      </c>
      <c r="F31" s="37">
        <f t="shared" si="1"/>
        <v>90.517798754918445</v>
      </c>
      <c r="G31" s="37">
        <f t="shared" si="2"/>
        <v>322.35420168843405</v>
      </c>
      <c r="H31" s="2">
        <v>251</v>
      </c>
      <c r="I31" s="2">
        <v>98</v>
      </c>
      <c r="J31" s="2">
        <f t="shared" ref="J31" si="6">SUM(J16:J30)</f>
        <v>349</v>
      </c>
      <c r="K31" s="82">
        <v>413.49915709787211</v>
      </c>
      <c r="L31" s="82">
        <v>161.15864584327323</v>
      </c>
      <c r="M31" s="82">
        <v>574.65780294114529</v>
      </c>
      <c r="N31" s="2">
        <v>390</v>
      </c>
      <c r="O31" s="2">
        <v>152</v>
      </c>
      <c r="P31" s="2">
        <f t="shared" ref="P31" si="7">SUM(P16:P30)</f>
        <v>542</v>
      </c>
      <c r="Q31" s="61">
        <v>316.71466984089869</v>
      </c>
      <c r="R31" s="61">
        <v>81.835669723990605</v>
      </c>
      <c r="S31" s="61">
        <v>398.55033956488933</v>
      </c>
      <c r="T31" s="2">
        <v>285</v>
      </c>
      <c r="U31" s="37">
        <v>265.44468970912851</v>
      </c>
      <c r="V31" s="2">
        <v>279</v>
      </c>
      <c r="W31" s="2">
        <v>6</v>
      </c>
      <c r="X31" s="2">
        <v>115</v>
      </c>
      <c r="Y31" s="2">
        <v>34</v>
      </c>
      <c r="Z31" s="2">
        <v>115</v>
      </c>
      <c r="AA31" s="37">
        <v>297.40331727284354</v>
      </c>
      <c r="AB31" s="37">
        <v>44.264109184802656</v>
      </c>
      <c r="AC31" s="37">
        <v>122.58559672536562</v>
      </c>
      <c r="AD31" s="37">
        <v>36.242698162282011</v>
      </c>
      <c r="AE31" s="37">
        <v>122.58559672536562</v>
      </c>
      <c r="AF31" s="2">
        <v>154</v>
      </c>
      <c r="AG31" s="37">
        <v>143.9010259956269</v>
      </c>
    </row>
    <row r="32" spans="1:33" x14ac:dyDescent="0.2">
      <c r="A32" t="s">
        <v>6</v>
      </c>
      <c r="B32" t="s">
        <v>40</v>
      </c>
      <c r="C32" t="s">
        <v>4</v>
      </c>
      <c r="D32" s="38">
        <f t="shared" si="0"/>
        <v>560.81317910970915</v>
      </c>
      <c r="E32">
        <v>2853</v>
      </c>
      <c r="F32" s="38">
        <f t="shared" si="1"/>
        <v>210.3049421661409</v>
      </c>
      <c r="G32" s="38">
        <f t="shared" si="2"/>
        <v>771.11812127585006</v>
      </c>
      <c r="H32">
        <v>16</v>
      </c>
      <c r="I32">
        <v>6</v>
      </c>
      <c r="J32">
        <f t="shared" si="3"/>
        <v>22</v>
      </c>
      <c r="K32" s="82">
        <v>712.30708349821919</v>
      </c>
      <c r="L32" s="82">
        <v>554.016620498615</v>
      </c>
      <c r="M32" s="82">
        <v>1266.3237039968342</v>
      </c>
      <c r="N32">
        <v>18</v>
      </c>
      <c r="O32">
        <v>14</v>
      </c>
      <c r="P32">
        <f t="shared" si="4"/>
        <v>32</v>
      </c>
      <c r="Q32" s="60">
        <v>861.05675146771034</v>
      </c>
      <c r="R32" s="60">
        <v>391.38943248532291</v>
      </c>
      <c r="S32" s="60">
        <v>1252.4461839530334</v>
      </c>
      <c r="T32">
        <v>16</v>
      </c>
      <c r="U32" s="38">
        <v>528.57614800132149</v>
      </c>
      <c r="V32" s="35">
        <v>16</v>
      </c>
      <c r="W32">
        <v>0</v>
      </c>
      <c r="X32">
        <v>3</v>
      </c>
      <c r="Y32">
        <v>6</v>
      </c>
      <c r="Z32">
        <v>9</v>
      </c>
      <c r="AA32" s="38">
        <v>604.91493383742909</v>
      </c>
      <c r="AB32" s="38">
        <v>0</v>
      </c>
      <c r="AC32" s="38">
        <v>113.42155009451795</v>
      </c>
      <c r="AD32" s="38">
        <v>226.84310018903591</v>
      </c>
      <c r="AE32" s="38">
        <v>340.26465028355386</v>
      </c>
      <c r="AF32">
        <v>7</v>
      </c>
      <c r="AG32" s="38">
        <v>226.97795071335926</v>
      </c>
    </row>
    <row r="33" spans="1:33" x14ac:dyDescent="0.2">
      <c r="B33" s="35" t="s">
        <v>41</v>
      </c>
      <c r="C33" t="s">
        <v>4</v>
      </c>
      <c r="D33" s="38">
        <f t="shared" si="0"/>
        <v>355.87188612099641</v>
      </c>
      <c r="E33">
        <v>1405</v>
      </c>
      <c r="F33" s="38">
        <f t="shared" si="1"/>
        <v>284.69750889679716</v>
      </c>
      <c r="G33" s="38">
        <f t="shared" si="2"/>
        <v>640.56939501779357</v>
      </c>
      <c r="H33">
        <v>5</v>
      </c>
      <c r="I33">
        <v>4</v>
      </c>
      <c r="J33">
        <f t="shared" si="3"/>
        <v>9</v>
      </c>
      <c r="K33" s="82">
        <v>640.51240992794226</v>
      </c>
      <c r="L33" s="82">
        <v>160.12810248198556</v>
      </c>
      <c r="M33" s="82">
        <v>800.64051240992785</v>
      </c>
      <c r="N33">
        <v>8</v>
      </c>
      <c r="O33">
        <v>2</v>
      </c>
      <c r="P33">
        <f t="shared" si="4"/>
        <v>10</v>
      </c>
      <c r="Q33" s="60">
        <v>390.93041438623925</v>
      </c>
      <c r="R33" s="60">
        <v>78.186082877247856</v>
      </c>
      <c r="S33" s="60">
        <v>469.11649726348708</v>
      </c>
      <c r="T33">
        <v>15</v>
      </c>
      <c r="U33" s="38">
        <v>1021.7983651226158</v>
      </c>
      <c r="V33" s="35">
        <v>15</v>
      </c>
      <c r="W33">
        <v>0</v>
      </c>
      <c r="X33">
        <v>2</v>
      </c>
      <c r="Y33">
        <v>1</v>
      </c>
      <c r="Z33">
        <v>3</v>
      </c>
      <c r="AA33" s="38">
        <v>1170.0468018720749</v>
      </c>
      <c r="AB33" s="38">
        <v>0</v>
      </c>
      <c r="AC33" s="38">
        <v>156.00624024960999</v>
      </c>
      <c r="AD33" s="38">
        <v>78.003120124804994</v>
      </c>
      <c r="AE33" s="38">
        <v>234.00936037441497</v>
      </c>
      <c r="AF33">
        <v>28</v>
      </c>
      <c r="AG33" s="38">
        <v>1867.9119412941961</v>
      </c>
    </row>
    <row r="34" spans="1:33" x14ac:dyDescent="0.2">
      <c r="B34" t="s">
        <v>42</v>
      </c>
      <c r="C34" t="s">
        <v>4</v>
      </c>
      <c r="D34" s="38">
        <f t="shared" si="0"/>
        <v>729.6466973886329</v>
      </c>
      <c r="E34">
        <v>2604</v>
      </c>
      <c r="F34" s="38">
        <f t="shared" si="1"/>
        <v>230.41474654377879</v>
      </c>
      <c r="G34" s="38">
        <f t="shared" si="2"/>
        <v>960.06144393241175</v>
      </c>
      <c r="H34">
        <v>19</v>
      </c>
      <c r="I34">
        <v>6</v>
      </c>
      <c r="J34">
        <f t="shared" si="3"/>
        <v>25</v>
      </c>
      <c r="K34" s="82">
        <v>1263.7586628618019</v>
      </c>
      <c r="L34" s="82">
        <v>529.96331023236849</v>
      </c>
      <c r="M34" s="82">
        <v>1793.7219730941704</v>
      </c>
      <c r="N34">
        <v>31</v>
      </c>
      <c r="O34">
        <v>13</v>
      </c>
      <c r="P34">
        <f t="shared" si="4"/>
        <v>44</v>
      </c>
      <c r="Q34" s="60">
        <v>881.05726872246692</v>
      </c>
      <c r="R34" s="60">
        <v>200.24028834601521</v>
      </c>
      <c r="S34" s="60">
        <v>1081.2975570684821</v>
      </c>
      <c r="T34">
        <v>56</v>
      </c>
      <c r="U34" s="38">
        <v>2018.7454938716655</v>
      </c>
      <c r="V34" s="35">
        <v>56</v>
      </c>
      <c r="W34">
        <v>0</v>
      </c>
      <c r="X34">
        <v>28</v>
      </c>
      <c r="Y34">
        <v>4</v>
      </c>
      <c r="Z34">
        <v>32</v>
      </c>
      <c r="AA34" s="38">
        <v>2183.235867446394</v>
      </c>
      <c r="AB34" s="38">
        <v>0</v>
      </c>
      <c r="AC34" s="38">
        <v>1091.617933723197</v>
      </c>
      <c r="AD34" s="38">
        <v>155.94541910331384</v>
      </c>
      <c r="AE34" s="38">
        <v>1247.5633528265107</v>
      </c>
      <c r="AF34">
        <v>9</v>
      </c>
      <c r="AG34" s="38">
        <v>317.34837799717911</v>
      </c>
    </row>
    <row r="35" spans="1:33" x14ac:dyDescent="0.2">
      <c r="B35" t="s">
        <v>43</v>
      </c>
      <c r="C35" t="s">
        <v>4</v>
      </c>
      <c r="D35" s="38">
        <f t="shared" si="0"/>
        <v>373.59722505611097</v>
      </c>
      <c r="E35">
        <v>4901</v>
      </c>
      <c r="F35" s="38">
        <f t="shared" si="1"/>
        <v>135.27851458885942</v>
      </c>
      <c r="G35" s="38">
        <f t="shared" si="2"/>
        <v>508.87573964497039</v>
      </c>
      <c r="H35">
        <v>18.309999999999999</v>
      </c>
      <c r="I35">
        <v>6.63</v>
      </c>
      <c r="J35">
        <f t="shared" si="3"/>
        <v>24.939999999999998</v>
      </c>
      <c r="K35" s="82">
        <v>1621.3442791174964</v>
      </c>
      <c r="L35" s="82">
        <v>649.30733709594654</v>
      </c>
      <c r="M35" s="82">
        <v>2270.651616213443</v>
      </c>
      <c r="N35">
        <v>63.2</v>
      </c>
      <c r="O35">
        <v>25.31</v>
      </c>
      <c r="P35">
        <f t="shared" si="4"/>
        <v>88.51</v>
      </c>
      <c r="Q35" s="60">
        <v>1121.7479161404394</v>
      </c>
      <c r="R35" s="60">
        <v>345.54180348572874</v>
      </c>
      <c r="S35" s="60">
        <v>1467.2897196261683</v>
      </c>
      <c r="T35">
        <v>65</v>
      </c>
      <c r="U35" s="38">
        <v>1278.0180888714117</v>
      </c>
      <c r="V35" s="35">
        <v>65</v>
      </c>
      <c r="W35">
        <v>0</v>
      </c>
      <c r="X35">
        <v>30</v>
      </c>
      <c r="Y35">
        <v>8</v>
      </c>
      <c r="Z35">
        <v>38</v>
      </c>
      <c r="AA35" s="38">
        <v>1617.3177407315252</v>
      </c>
      <c r="AB35" s="38">
        <v>0</v>
      </c>
      <c r="AC35" s="38">
        <v>746.45434187608862</v>
      </c>
      <c r="AD35" s="38">
        <v>199.05449116695695</v>
      </c>
      <c r="AE35" s="38">
        <v>945.50883304304557</v>
      </c>
      <c r="AF35">
        <v>21</v>
      </c>
      <c r="AG35" s="38">
        <v>406.89788800620033</v>
      </c>
    </row>
    <row r="36" spans="1:33" x14ac:dyDescent="0.2">
      <c r="B36" t="s">
        <v>44</v>
      </c>
      <c r="C36" t="s">
        <v>4</v>
      </c>
      <c r="D36" s="38">
        <f t="shared" si="0"/>
        <v>673.38182198733716</v>
      </c>
      <c r="E36">
        <v>19111</v>
      </c>
      <c r="F36" s="38">
        <f t="shared" si="1"/>
        <v>195.54183454554968</v>
      </c>
      <c r="G36" s="38">
        <f t="shared" si="2"/>
        <v>868.92365653288687</v>
      </c>
      <c r="H36">
        <v>128.69</v>
      </c>
      <c r="I36">
        <v>37.369999999999997</v>
      </c>
      <c r="J36">
        <f t="shared" si="3"/>
        <v>166.06</v>
      </c>
      <c r="K36" s="82">
        <v>1092.1421889616465</v>
      </c>
      <c r="L36" s="82">
        <v>395.75537885874644</v>
      </c>
      <c r="M36" s="82">
        <v>1487.8975678203931</v>
      </c>
      <c r="N36">
        <v>186.8</v>
      </c>
      <c r="O36">
        <v>67.69</v>
      </c>
      <c r="P36">
        <f t="shared" si="4"/>
        <v>254.49</v>
      </c>
      <c r="Q36" s="60">
        <v>626.2264261794254</v>
      </c>
      <c r="R36" s="60">
        <v>154.63251277833265</v>
      </c>
      <c r="S36" s="60">
        <v>780.85893895775803</v>
      </c>
      <c r="T36">
        <v>153</v>
      </c>
      <c r="U36" s="38">
        <v>800.7536504945831</v>
      </c>
      <c r="V36" s="35">
        <v>153</v>
      </c>
      <c r="W36">
        <v>0</v>
      </c>
      <c r="X36">
        <v>82</v>
      </c>
      <c r="Y36">
        <v>19</v>
      </c>
      <c r="Z36">
        <v>101</v>
      </c>
      <c r="AA36" s="38">
        <v>901.21929669552924</v>
      </c>
      <c r="AB36" s="38">
        <v>0</v>
      </c>
      <c r="AC36" s="38">
        <v>483.00642045119866</v>
      </c>
      <c r="AD36" s="38">
        <v>111.91612181186311</v>
      </c>
      <c r="AE36" s="38">
        <v>594.92254226306181</v>
      </c>
      <c r="AF36">
        <v>104</v>
      </c>
      <c r="AG36" s="38">
        <v>543.50666318264962</v>
      </c>
    </row>
    <row r="37" spans="1:33" x14ac:dyDescent="0.2">
      <c r="B37" t="s">
        <v>45</v>
      </c>
      <c r="C37" t="s">
        <v>4</v>
      </c>
      <c r="D37" s="38">
        <f t="shared" si="0"/>
        <v>692.77108433734941</v>
      </c>
      <c r="E37">
        <v>3320</v>
      </c>
      <c r="F37" s="38">
        <f t="shared" si="1"/>
        <v>60.24096385542169</v>
      </c>
      <c r="G37" s="38">
        <f t="shared" si="2"/>
        <v>753.01204819277109</v>
      </c>
      <c r="H37">
        <v>23</v>
      </c>
      <c r="I37">
        <v>2</v>
      </c>
      <c r="J37">
        <f t="shared" si="3"/>
        <v>25</v>
      </c>
      <c r="K37" s="82">
        <v>812.27436823104688</v>
      </c>
      <c r="L37" s="82">
        <v>120.33694344163659</v>
      </c>
      <c r="M37" s="82">
        <v>932.61131167268354</v>
      </c>
      <c r="N37">
        <v>27</v>
      </c>
      <c r="O37">
        <v>4</v>
      </c>
      <c r="P37">
        <f t="shared" si="4"/>
        <v>31</v>
      </c>
      <c r="Q37" s="60">
        <v>655.34703604408696</v>
      </c>
      <c r="R37" s="60">
        <v>29.788501638367592</v>
      </c>
      <c r="S37" s="60">
        <v>685.13553768245458</v>
      </c>
      <c r="T37">
        <v>38</v>
      </c>
      <c r="U37" s="38">
        <v>1103.0478955007256</v>
      </c>
      <c r="V37" s="35">
        <v>38</v>
      </c>
      <c r="W37">
        <v>0</v>
      </c>
      <c r="X37">
        <v>17</v>
      </c>
      <c r="Y37">
        <v>5</v>
      </c>
      <c r="Z37">
        <v>22</v>
      </c>
      <c r="AA37" s="38">
        <v>1110.7863197895351</v>
      </c>
      <c r="AB37" s="38">
        <v>0</v>
      </c>
      <c r="AC37" s="38">
        <v>496.93072201110789</v>
      </c>
      <c r="AD37" s="38">
        <v>146.15609470914936</v>
      </c>
      <c r="AE37" s="38">
        <v>643.08681672025727</v>
      </c>
      <c r="AF37">
        <v>14</v>
      </c>
      <c r="AG37" s="38">
        <v>401.37614678899081</v>
      </c>
    </row>
    <row r="38" spans="1:33" x14ac:dyDescent="0.2">
      <c r="B38" t="s">
        <v>46</v>
      </c>
      <c r="C38" t="s">
        <v>4</v>
      </c>
      <c r="D38" s="38">
        <f t="shared" si="0"/>
        <v>454.89006823351025</v>
      </c>
      <c r="E38">
        <v>5276</v>
      </c>
      <c r="F38" s="38">
        <f t="shared" si="1"/>
        <v>189.53752843062927</v>
      </c>
      <c r="G38" s="38">
        <f t="shared" si="2"/>
        <v>644.42759666413951</v>
      </c>
      <c r="H38">
        <v>24</v>
      </c>
      <c r="I38">
        <v>10</v>
      </c>
      <c r="J38">
        <f t="shared" si="3"/>
        <v>34</v>
      </c>
      <c r="K38" s="82">
        <v>1398.8891174655421</v>
      </c>
      <c r="L38" s="82">
        <v>411.43797572515945</v>
      </c>
      <c r="M38" s="82">
        <v>1810.3270931907014</v>
      </c>
      <c r="N38">
        <v>68</v>
      </c>
      <c r="O38">
        <v>20</v>
      </c>
      <c r="P38">
        <f t="shared" si="4"/>
        <v>88</v>
      </c>
      <c r="Q38" s="60">
        <v>847.97092671108419</v>
      </c>
      <c r="R38" s="60">
        <v>40.379567938623055</v>
      </c>
      <c r="S38" s="60">
        <v>888.35049464970723</v>
      </c>
      <c r="T38">
        <v>33</v>
      </c>
      <c r="U38" s="38">
        <v>588.65501248662144</v>
      </c>
      <c r="V38" s="35">
        <v>32</v>
      </c>
      <c r="W38">
        <v>1</v>
      </c>
      <c r="X38">
        <v>16</v>
      </c>
      <c r="Y38">
        <v>3</v>
      </c>
      <c r="Z38">
        <v>19</v>
      </c>
      <c r="AA38" s="38">
        <v>634.0400237765009</v>
      </c>
      <c r="AB38" s="38">
        <v>178.89087656529517</v>
      </c>
      <c r="AC38" s="38">
        <v>317.02001188825045</v>
      </c>
      <c r="AD38" s="38">
        <v>59.44125222904696</v>
      </c>
      <c r="AE38" s="38">
        <v>376.46126411729739</v>
      </c>
      <c r="AF38">
        <v>22</v>
      </c>
      <c r="AG38" s="38">
        <v>387.46037337090524</v>
      </c>
    </row>
    <row r="39" spans="1:33" x14ac:dyDescent="0.2">
      <c r="B39" t="s">
        <v>47</v>
      </c>
      <c r="C39" t="s">
        <v>4</v>
      </c>
      <c r="D39" s="38">
        <f t="shared" si="0"/>
        <v>834.63745435576413</v>
      </c>
      <c r="E39">
        <v>1917</v>
      </c>
      <c r="F39" s="38">
        <f t="shared" si="1"/>
        <v>156.49452269170578</v>
      </c>
      <c r="G39" s="38">
        <f t="shared" si="2"/>
        <v>991.13197704746995</v>
      </c>
      <c r="H39">
        <v>16</v>
      </c>
      <c r="I39">
        <v>3</v>
      </c>
      <c r="J39">
        <f t="shared" si="3"/>
        <v>19</v>
      </c>
      <c r="K39" s="82">
        <v>557.72448410485219</v>
      </c>
      <c r="L39" s="82">
        <v>111.54489682097045</v>
      </c>
      <c r="M39" s="82">
        <v>669.2693809258227</v>
      </c>
      <c r="N39">
        <v>10</v>
      </c>
      <c r="O39">
        <v>2</v>
      </c>
      <c r="P39">
        <f t="shared" si="4"/>
        <v>12</v>
      </c>
      <c r="Q39" s="60">
        <v>605.72687224669608</v>
      </c>
      <c r="R39" s="60">
        <v>110.13215859030836</v>
      </c>
      <c r="S39" s="60">
        <v>715.85903083700441</v>
      </c>
      <c r="T39">
        <v>22</v>
      </c>
      <c r="U39" s="38">
        <v>1097.8043912175649</v>
      </c>
      <c r="V39" s="35">
        <v>22</v>
      </c>
      <c r="W39">
        <v>0</v>
      </c>
      <c r="X39">
        <v>11</v>
      </c>
      <c r="Y39">
        <v>1</v>
      </c>
      <c r="Z39">
        <v>12</v>
      </c>
      <c r="AA39" s="38">
        <v>1173.9594450373534</v>
      </c>
      <c r="AB39" s="38">
        <v>0</v>
      </c>
      <c r="AC39" s="38">
        <v>586.97972251867668</v>
      </c>
      <c r="AD39" s="38">
        <v>53.361792956243328</v>
      </c>
      <c r="AE39" s="38">
        <v>640.3415154749199</v>
      </c>
      <c r="AF39">
        <v>21</v>
      </c>
      <c r="AG39" s="38">
        <v>1009.1302258529553</v>
      </c>
    </row>
    <row r="40" spans="1:33" s="2" customFormat="1" x14ac:dyDescent="0.2">
      <c r="A40"/>
      <c r="B40" t="s">
        <v>48</v>
      </c>
      <c r="C40" t="s">
        <v>4</v>
      </c>
      <c r="D40" s="38">
        <f t="shared" si="0"/>
        <v>785.49848942598192</v>
      </c>
      <c r="E40">
        <v>1655</v>
      </c>
      <c r="F40" s="38">
        <f t="shared" si="1"/>
        <v>181.26888217522659</v>
      </c>
      <c r="G40" s="38">
        <f t="shared" si="2"/>
        <v>966.76737160120842</v>
      </c>
      <c r="H40">
        <v>13</v>
      </c>
      <c r="I40">
        <v>3</v>
      </c>
      <c r="J40">
        <f t="shared" si="3"/>
        <v>16</v>
      </c>
      <c r="K40" s="82">
        <v>1026.9576379974326</v>
      </c>
      <c r="L40" s="82">
        <v>256.73940949935815</v>
      </c>
      <c r="M40" s="82">
        <v>1283.6970474967909</v>
      </c>
      <c r="N40">
        <v>16</v>
      </c>
      <c r="O40">
        <v>4</v>
      </c>
      <c r="P40">
        <f t="shared" si="4"/>
        <v>20</v>
      </c>
      <c r="Q40" s="60">
        <v>1365.6114214773434</v>
      </c>
      <c r="R40" s="60">
        <v>310.36623215394167</v>
      </c>
      <c r="S40" s="60">
        <v>1675.977653631285</v>
      </c>
      <c r="T40">
        <v>36</v>
      </c>
      <c r="U40" s="38">
        <v>2050.113895216401</v>
      </c>
      <c r="V40" s="35">
        <v>36</v>
      </c>
      <c r="W40">
        <v>0</v>
      </c>
      <c r="X40">
        <v>23</v>
      </c>
      <c r="Y40">
        <v>2</v>
      </c>
      <c r="Z40">
        <v>25</v>
      </c>
      <c r="AA40" s="38">
        <v>2196.4612568639413</v>
      </c>
      <c r="AB40" s="38">
        <v>0</v>
      </c>
      <c r="AC40" s="38">
        <v>1403.2946918852958</v>
      </c>
      <c r="AD40" s="38">
        <v>122.02562538133007</v>
      </c>
      <c r="AE40" s="38">
        <v>1525.320317266626</v>
      </c>
      <c r="AF40">
        <v>28</v>
      </c>
      <c r="AG40" s="38">
        <v>1535.0877192982457</v>
      </c>
    </row>
    <row r="41" spans="1:33" x14ac:dyDescent="0.2">
      <c r="B41" t="s">
        <v>49</v>
      </c>
      <c r="C41" t="s">
        <v>4</v>
      </c>
      <c r="D41" s="38">
        <f t="shared" si="0"/>
        <v>348.67503486750348</v>
      </c>
      <c r="E41">
        <v>1434</v>
      </c>
      <c r="F41" s="38">
        <f t="shared" si="1"/>
        <v>139.47001394700138</v>
      </c>
      <c r="G41" s="38">
        <f t="shared" si="2"/>
        <v>488.14504881450483</v>
      </c>
      <c r="H41">
        <v>5</v>
      </c>
      <c r="I41">
        <v>2</v>
      </c>
      <c r="J41">
        <f t="shared" si="3"/>
        <v>7</v>
      </c>
      <c r="K41" s="82">
        <v>821.50858849887982</v>
      </c>
      <c r="L41" s="82">
        <v>74.68259895444362</v>
      </c>
      <c r="M41" s="82">
        <v>896.19118745332332</v>
      </c>
      <c r="N41">
        <v>11</v>
      </c>
      <c r="O41">
        <v>1</v>
      </c>
      <c r="P41">
        <f t="shared" si="4"/>
        <v>12</v>
      </c>
      <c r="Q41" s="60">
        <v>799.41860465116281</v>
      </c>
      <c r="R41" s="60">
        <v>145.34883720930233</v>
      </c>
      <c r="S41" s="60">
        <v>944.76744186046517</v>
      </c>
      <c r="T41">
        <v>6</v>
      </c>
      <c r="U41" s="38">
        <v>390.11703511053315</v>
      </c>
      <c r="V41" s="35">
        <v>6</v>
      </c>
      <c r="W41">
        <v>0</v>
      </c>
      <c r="X41">
        <v>3</v>
      </c>
      <c r="Y41">
        <v>0</v>
      </c>
      <c r="Z41">
        <v>3</v>
      </c>
      <c r="AA41" s="38">
        <v>416.37751561415683</v>
      </c>
      <c r="AB41" s="38">
        <v>0</v>
      </c>
      <c r="AC41" s="38">
        <v>208.18875780707842</v>
      </c>
      <c r="AD41" s="38">
        <v>0</v>
      </c>
      <c r="AE41" s="38">
        <v>208.18875780707842</v>
      </c>
      <c r="AF41">
        <v>7</v>
      </c>
      <c r="AG41" s="38">
        <v>445.85987261146499</v>
      </c>
    </row>
    <row r="42" spans="1:33" s="2" customFormat="1" x14ac:dyDescent="0.2">
      <c r="A42" s="2" t="s">
        <v>50</v>
      </c>
      <c r="B42" s="2" t="s">
        <v>50</v>
      </c>
      <c r="D42" s="37">
        <f t="shared" si="0"/>
        <v>602.57217375663276</v>
      </c>
      <c r="E42" s="2">
        <v>44476</v>
      </c>
      <c r="F42" s="37">
        <f t="shared" si="1"/>
        <v>179.87229067362173</v>
      </c>
      <c r="G42" s="37">
        <f t="shared" si="2"/>
        <v>782.44446443025447</v>
      </c>
      <c r="H42" s="2">
        <v>268</v>
      </c>
      <c r="I42" s="2">
        <v>80</v>
      </c>
      <c r="J42" s="2">
        <f t="shared" ref="J42" si="8">SUM(J32:J41)</f>
        <v>348</v>
      </c>
      <c r="K42" s="82">
        <v>1094.5993118236672</v>
      </c>
      <c r="L42" s="82">
        <v>381.48905400688176</v>
      </c>
      <c r="M42" s="82">
        <v>1476.088365830549</v>
      </c>
      <c r="N42" s="2">
        <v>439</v>
      </c>
      <c r="O42" s="2">
        <v>153</v>
      </c>
      <c r="P42" s="2">
        <f t="shared" ref="P42" si="9">SUM(P32:P41)</f>
        <v>592</v>
      </c>
      <c r="Q42" s="61">
        <v>761.92360973679001</v>
      </c>
      <c r="R42" s="61">
        <v>168.21690085097961</v>
      </c>
      <c r="S42" s="61">
        <v>930.14051058776965</v>
      </c>
      <c r="T42" s="2">
        <v>440</v>
      </c>
      <c r="U42" s="37">
        <v>960.46800986662595</v>
      </c>
      <c r="V42" s="2">
        <v>439</v>
      </c>
      <c r="W42" s="2">
        <v>1</v>
      </c>
      <c r="X42" s="2">
        <v>214</v>
      </c>
      <c r="Y42" s="2">
        <v>49</v>
      </c>
      <c r="Z42" s="2">
        <v>263</v>
      </c>
      <c r="AA42" s="37">
        <v>1073.0872647274505</v>
      </c>
      <c r="AB42" s="37">
        <v>20.403999183840032</v>
      </c>
      <c r="AC42" s="37">
        <v>523.09948667807384</v>
      </c>
      <c r="AD42" s="37">
        <v>119.77511610853092</v>
      </c>
      <c r="AE42" s="37">
        <v>642.87460278660478</v>
      </c>
      <c r="AF42" s="2">
        <v>261</v>
      </c>
      <c r="AG42" s="37">
        <v>563.03391146777119</v>
      </c>
    </row>
    <row r="43" spans="1:33" x14ac:dyDescent="0.2">
      <c r="A43" t="s">
        <v>7</v>
      </c>
      <c r="B43" t="s">
        <v>51</v>
      </c>
      <c r="C43" t="s">
        <v>4</v>
      </c>
      <c r="D43" s="38">
        <f t="shared" si="0"/>
        <v>393.15448658649399</v>
      </c>
      <c r="E43">
        <v>4324</v>
      </c>
      <c r="F43" s="38">
        <f t="shared" si="1"/>
        <v>46.253469010175763</v>
      </c>
      <c r="G43" s="38">
        <f t="shared" si="2"/>
        <v>439.40795559666975</v>
      </c>
      <c r="H43">
        <v>17</v>
      </c>
      <c r="I43">
        <v>2</v>
      </c>
      <c r="J43">
        <f t="shared" si="3"/>
        <v>19</v>
      </c>
      <c r="K43" s="82">
        <v>731.45245559038665</v>
      </c>
      <c r="L43" s="82">
        <v>235.10971786833858</v>
      </c>
      <c r="M43" s="82">
        <v>966.56217345872517</v>
      </c>
      <c r="N43">
        <v>28</v>
      </c>
      <c r="O43">
        <v>9</v>
      </c>
      <c r="P43">
        <f t="shared" si="4"/>
        <v>37</v>
      </c>
      <c r="Q43" s="60">
        <v>1189.245087900724</v>
      </c>
      <c r="R43" s="60">
        <v>387.79731127197516</v>
      </c>
      <c r="S43" s="60">
        <v>1577.0423991726991</v>
      </c>
      <c r="T43">
        <v>80</v>
      </c>
      <c r="U43" s="38">
        <v>1819.0086402910413</v>
      </c>
      <c r="V43" s="35">
        <v>80</v>
      </c>
      <c r="W43">
        <v>0</v>
      </c>
      <c r="X43">
        <v>32</v>
      </c>
      <c r="Y43">
        <v>11</v>
      </c>
      <c r="Z43">
        <v>43</v>
      </c>
      <c r="AA43" s="38">
        <v>2041.858090862685</v>
      </c>
      <c r="AB43" s="38">
        <v>0</v>
      </c>
      <c r="AC43" s="38">
        <v>816.74323634507402</v>
      </c>
      <c r="AD43" s="38">
        <v>280.75548749361917</v>
      </c>
      <c r="AE43" s="38">
        <v>1097.4987238386932</v>
      </c>
      <c r="AF43">
        <v>72</v>
      </c>
      <c r="AG43" s="38">
        <v>1628.9592760180994</v>
      </c>
    </row>
    <row r="44" spans="1:33" x14ac:dyDescent="0.2">
      <c r="B44" t="s">
        <v>52</v>
      </c>
      <c r="C44" t="s">
        <v>4</v>
      </c>
      <c r="D44" s="38">
        <f t="shared" si="0"/>
        <v>662.98342541436466</v>
      </c>
      <c r="E44">
        <v>1810</v>
      </c>
      <c r="F44" s="38">
        <f t="shared" si="1"/>
        <v>220.99447513812157</v>
      </c>
      <c r="G44" s="38">
        <f t="shared" si="2"/>
        <v>883.97790055248629</v>
      </c>
      <c r="H44">
        <v>12</v>
      </c>
      <c r="I44">
        <v>4</v>
      </c>
      <c r="J44">
        <f t="shared" si="3"/>
        <v>16</v>
      </c>
      <c r="K44" s="82">
        <v>672.37163814180929</v>
      </c>
      <c r="L44" s="82">
        <v>0</v>
      </c>
      <c r="M44" s="82">
        <v>672.37163814180929</v>
      </c>
      <c r="N44">
        <v>11</v>
      </c>
      <c r="O44">
        <v>0</v>
      </c>
      <c r="P44">
        <f t="shared" si="4"/>
        <v>11</v>
      </c>
      <c r="Q44" s="60">
        <v>485.73163327261688</v>
      </c>
      <c r="R44" s="60">
        <v>60.716454159077109</v>
      </c>
      <c r="S44" s="60">
        <v>546.44808743169403</v>
      </c>
      <c r="T44">
        <v>14</v>
      </c>
      <c r="U44" s="38">
        <v>731.07049608355089</v>
      </c>
      <c r="V44" s="35">
        <v>14</v>
      </c>
      <c r="W44">
        <v>0</v>
      </c>
      <c r="X44">
        <v>7</v>
      </c>
      <c r="Y44">
        <v>1</v>
      </c>
      <c r="Z44">
        <v>8</v>
      </c>
      <c r="AA44" s="38">
        <v>817.75700934579436</v>
      </c>
      <c r="AB44" s="38">
        <v>0</v>
      </c>
      <c r="AC44" s="38">
        <v>408.87850467289718</v>
      </c>
      <c r="AD44" s="38">
        <v>58.411214953271028</v>
      </c>
      <c r="AE44" s="38">
        <v>467.28971962616822</v>
      </c>
      <c r="AF44">
        <v>31</v>
      </c>
      <c r="AG44" s="38">
        <v>1589.7435897435898</v>
      </c>
    </row>
    <row r="45" spans="1:33" x14ac:dyDescent="0.2">
      <c r="B45" t="s">
        <v>53</v>
      </c>
      <c r="C45" t="s">
        <v>4</v>
      </c>
      <c r="D45" s="38">
        <f t="shared" si="0"/>
        <v>180.50541516245488</v>
      </c>
      <c r="E45">
        <v>1108</v>
      </c>
      <c r="F45" s="38">
        <f t="shared" si="1"/>
        <v>180.50541516245488</v>
      </c>
      <c r="G45" s="38">
        <f t="shared" si="2"/>
        <v>361.01083032490976</v>
      </c>
      <c r="H45">
        <v>2</v>
      </c>
      <c r="I45">
        <v>2</v>
      </c>
      <c r="J45">
        <f t="shared" si="3"/>
        <v>4</v>
      </c>
      <c r="K45" s="82">
        <v>293.54207436399213</v>
      </c>
      <c r="L45" s="82">
        <v>0</v>
      </c>
      <c r="M45" s="82">
        <v>293.54207436399213</v>
      </c>
      <c r="N45">
        <v>3</v>
      </c>
      <c r="O45">
        <v>0</v>
      </c>
      <c r="P45">
        <f t="shared" si="4"/>
        <v>3</v>
      </c>
      <c r="Q45" s="60">
        <v>766.28352490421457</v>
      </c>
      <c r="R45" s="60">
        <v>287.35632183908046</v>
      </c>
      <c r="S45" s="60">
        <v>1053.639846743295</v>
      </c>
      <c r="T45">
        <v>9</v>
      </c>
      <c r="U45" s="38">
        <v>778.54671280276818</v>
      </c>
      <c r="V45" s="35">
        <v>9</v>
      </c>
      <c r="W45">
        <v>0</v>
      </c>
      <c r="X45">
        <v>5</v>
      </c>
      <c r="Y45">
        <v>3</v>
      </c>
      <c r="Z45">
        <v>8</v>
      </c>
      <c r="AA45" s="38">
        <v>847.45762711864404</v>
      </c>
      <c r="AB45" s="38">
        <v>0</v>
      </c>
      <c r="AC45" s="38">
        <v>470.80979284369113</v>
      </c>
      <c r="AD45" s="38">
        <v>282.4858757062147</v>
      </c>
      <c r="AE45" s="38">
        <v>753.29566854990583</v>
      </c>
      <c r="AF45">
        <v>4</v>
      </c>
      <c r="AG45" s="38">
        <v>340.71550255536624</v>
      </c>
    </row>
    <row r="46" spans="1:33" x14ac:dyDescent="0.2">
      <c r="B46" t="s">
        <v>54</v>
      </c>
      <c r="C46" t="s">
        <v>4</v>
      </c>
      <c r="D46" s="38">
        <f t="shared" si="0"/>
        <v>420.04200420042002</v>
      </c>
      <c r="E46">
        <v>3333</v>
      </c>
      <c r="F46" s="38">
        <f t="shared" si="1"/>
        <v>120.01200120012003</v>
      </c>
      <c r="G46" s="38">
        <f t="shared" si="2"/>
        <v>540.05400540054006</v>
      </c>
      <c r="H46">
        <v>14</v>
      </c>
      <c r="I46">
        <v>4</v>
      </c>
      <c r="J46">
        <f t="shared" si="3"/>
        <v>18</v>
      </c>
      <c r="K46" s="82">
        <v>684.2285323297981</v>
      </c>
      <c r="L46" s="82">
        <v>102.63427984946972</v>
      </c>
      <c r="M46" s="82">
        <v>786.86281217926796</v>
      </c>
      <c r="N46">
        <v>20</v>
      </c>
      <c r="O46">
        <v>3</v>
      </c>
      <c r="P46">
        <f t="shared" si="4"/>
        <v>23</v>
      </c>
      <c r="Q46" s="60">
        <v>377.35849056603774</v>
      </c>
      <c r="R46" s="60">
        <v>205.83190394511149</v>
      </c>
      <c r="S46" s="60">
        <v>583.19039451114918</v>
      </c>
      <c r="T46">
        <v>40</v>
      </c>
      <c r="U46" s="38">
        <v>1229.6341838303106</v>
      </c>
      <c r="V46" s="35">
        <v>40</v>
      </c>
      <c r="W46">
        <v>0</v>
      </c>
      <c r="X46">
        <v>13</v>
      </c>
      <c r="Y46">
        <v>6</v>
      </c>
      <c r="Z46">
        <v>19</v>
      </c>
      <c r="AA46" s="38">
        <v>1389.854065323141</v>
      </c>
      <c r="AB46" s="38">
        <v>0</v>
      </c>
      <c r="AC46" s="38">
        <v>451.70257123002085</v>
      </c>
      <c r="AD46" s="38">
        <v>208.47810979847117</v>
      </c>
      <c r="AE46" s="38">
        <v>660.18068102849202</v>
      </c>
      <c r="AF46">
        <v>24</v>
      </c>
      <c r="AG46" s="38">
        <v>737.7805102981863</v>
      </c>
    </row>
    <row r="47" spans="1:33" x14ac:dyDescent="0.2">
      <c r="B47" t="s">
        <v>55</v>
      </c>
      <c r="C47" t="s">
        <v>4</v>
      </c>
      <c r="D47" s="38">
        <f t="shared" si="0"/>
        <v>269.05829596412559</v>
      </c>
      <c r="E47">
        <v>1115</v>
      </c>
      <c r="F47" s="38">
        <f t="shared" si="1"/>
        <v>0</v>
      </c>
      <c r="G47" s="38">
        <f t="shared" si="2"/>
        <v>269.05829596412559</v>
      </c>
      <c r="H47">
        <v>3</v>
      </c>
      <c r="I47">
        <v>0</v>
      </c>
      <c r="J47">
        <f t="shared" si="3"/>
        <v>3</v>
      </c>
      <c r="K47" s="82">
        <v>1001.001001001001</v>
      </c>
      <c r="L47" s="82">
        <v>400.40040040040037</v>
      </c>
      <c r="M47" s="82">
        <v>1401.4014014014015</v>
      </c>
      <c r="N47">
        <v>10</v>
      </c>
      <c r="O47">
        <v>4</v>
      </c>
      <c r="P47">
        <f t="shared" si="4"/>
        <v>14</v>
      </c>
      <c r="Q47" s="60">
        <v>1414.1414141414141</v>
      </c>
      <c r="R47" s="60">
        <v>404.04040404040404</v>
      </c>
      <c r="S47" s="60">
        <v>1818.1818181818182</v>
      </c>
      <c r="T47">
        <v>15</v>
      </c>
      <c r="U47" s="38">
        <v>1342.8827215756492</v>
      </c>
      <c r="V47" s="35">
        <v>15</v>
      </c>
      <c r="W47">
        <v>0</v>
      </c>
      <c r="X47">
        <v>5</v>
      </c>
      <c r="Y47">
        <v>1</v>
      </c>
      <c r="Z47">
        <v>6</v>
      </c>
      <c r="AA47" s="38">
        <v>1485.1485148514851</v>
      </c>
      <c r="AB47" s="38">
        <v>0</v>
      </c>
      <c r="AC47" s="38">
        <v>495.04950495049508</v>
      </c>
      <c r="AD47" s="38">
        <v>99.009900990099013</v>
      </c>
      <c r="AE47" s="38">
        <v>594.05940594059405</v>
      </c>
      <c r="AF47">
        <v>13</v>
      </c>
      <c r="AG47" s="38">
        <v>1190.4761904761904</v>
      </c>
    </row>
    <row r="48" spans="1:33" x14ac:dyDescent="0.2">
      <c r="B48" t="s">
        <v>56</v>
      </c>
      <c r="C48" t="s">
        <v>4</v>
      </c>
      <c r="D48" s="38">
        <f t="shared" si="0"/>
        <v>305.45112781954884</v>
      </c>
      <c r="E48">
        <v>4256</v>
      </c>
      <c r="F48" s="38">
        <f t="shared" si="1"/>
        <v>93.984962406015029</v>
      </c>
      <c r="G48" s="38">
        <f t="shared" si="2"/>
        <v>399.43609022556387</v>
      </c>
      <c r="H48">
        <v>13</v>
      </c>
      <c r="I48">
        <v>4</v>
      </c>
      <c r="J48">
        <f t="shared" si="3"/>
        <v>17</v>
      </c>
      <c r="K48" s="82">
        <v>920.95165003837303</v>
      </c>
      <c r="L48" s="82">
        <v>153.49194167306217</v>
      </c>
      <c r="M48" s="82">
        <v>1074.4435917114351</v>
      </c>
      <c r="N48">
        <v>36</v>
      </c>
      <c r="O48">
        <v>6</v>
      </c>
      <c r="P48">
        <f t="shared" si="4"/>
        <v>42</v>
      </c>
      <c r="Q48" s="60">
        <v>604.38176781667084</v>
      </c>
      <c r="R48" s="60">
        <v>226.64316293125157</v>
      </c>
      <c r="S48" s="60">
        <v>831.02493074792244</v>
      </c>
      <c r="T48">
        <v>40</v>
      </c>
      <c r="U48" s="38">
        <v>905.592030790129</v>
      </c>
      <c r="V48" s="35">
        <v>40</v>
      </c>
      <c r="W48">
        <v>0</v>
      </c>
      <c r="X48">
        <v>16</v>
      </c>
      <c r="Y48">
        <v>8</v>
      </c>
      <c r="Z48">
        <v>24</v>
      </c>
      <c r="AA48" s="38">
        <v>988.87515451174295</v>
      </c>
      <c r="AB48" s="38">
        <v>0</v>
      </c>
      <c r="AC48" s="38">
        <v>395.55006180469718</v>
      </c>
      <c r="AD48" s="38">
        <v>197.77503090234859</v>
      </c>
      <c r="AE48" s="38">
        <v>593.32509270704577</v>
      </c>
      <c r="AF48">
        <v>16</v>
      </c>
      <c r="AG48" s="38">
        <v>352.34529839242458</v>
      </c>
    </row>
    <row r="49" spans="1:33" x14ac:dyDescent="0.2">
      <c r="B49" t="s">
        <v>57</v>
      </c>
      <c r="C49" t="s">
        <v>4</v>
      </c>
      <c r="D49" s="38">
        <f t="shared" si="0"/>
        <v>782.60869565217399</v>
      </c>
      <c r="E49">
        <v>1150</v>
      </c>
      <c r="F49" s="38">
        <f t="shared" si="1"/>
        <v>0</v>
      </c>
      <c r="G49" s="38">
        <f t="shared" si="2"/>
        <v>782.60869565217399</v>
      </c>
      <c r="H49">
        <v>9</v>
      </c>
      <c r="I49">
        <v>0</v>
      </c>
      <c r="J49">
        <f t="shared" si="3"/>
        <v>9</v>
      </c>
      <c r="K49" s="82">
        <v>1025.1630941286114</v>
      </c>
      <c r="L49" s="82">
        <v>372.78657968313138</v>
      </c>
      <c r="M49" s="82">
        <v>1397.9496738117427</v>
      </c>
      <c r="N49">
        <v>11</v>
      </c>
      <c r="O49">
        <v>4</v>
      </c>
      <c r="P49">
        <f t="shared" si="4"/>
        <v>15</v>
      </c>
      <c r="Q49" s="60">
        <v>547.94520547945206</v>
      </c>
      <c r="R49" s="60">
        <v>91.324200913242009</v>
      </c>
      <c r="S49" s="60">
        <v>639.26940639269401</v>
      </c>
      <c r="T49">
        <v>8</v>
      </c>
      <c r="U49" s="38">
        <v>677.96610169491521</v>
      </c>
      <c r="V49" s="35">
        <v>8</v>
      </c>
      <c r="W49">
        <v>0</v>
      </c>
      <c r="X49">
        <v>3</v>
      </c>
      <c r="Y49">
        <v>0</v>
      </c>
      <c r="Z49">
        <v>3</v>
      </c>
      <c r="AA49" s="38">
        <v>729.26162260711033</v>
      </c>
      <c r="AB49" s="38">
        <v>0</v>
      </c>
      <c r="AC49" s="38">
        <v>273.47310847766636</v>
      </c>
      <c r="AD49" s="38">
        <v>0</v>
      </c>
      <c r="AE49" s="38">
        <v>273.47310847766636</v>
      </c>
      <c r="AF49">
        <v>3</v>
      </c>
      <c r="AG49" s="38">
        <v>248.96265560165975</v>
      </c>
    </row>
    <row r="50" spans="1:33" x14ac:dyDescent="0.2">
      <c r="B50" t="s">
        <v>58</v>
      </c>
      <c r="C50" t="s">
        <v>4</v>
      </c>
      <c r="D50" s="38">
        <f t="shared" si="0"/>
        <v>267.21156868909151</v>
      </c>
      <c r="E50">
        <v>6362</v>
      </c>
      <c r="F50" s="38">
        <f t="shared" si="1"/>
        <v>94.309965419679344</v>
      </c>
      <c r="G50" s="38">
        <f t="shared" si="2"/>
        <v>361.52153410877082</v>
      </c>
      <c r="H50">
        <v>17</v>
      </c>
      <c r="I50">
        <v>6</v>
      </c>
      <c r="J50">
        <f t="shared" si="3"/>
        <v>23</v>
      </c>
      <c r="K50" s="82">
        <v>864.2419877565718</v>
      </c>
      <c r="L50" s="82">
        <v>288.08066258552395</v>
      </c>
      <c r="M50" s="82">
        <v>1152.3226503420958</v>
      </c>
      <c r="N50">
        <v>48</v>
      </c>
      <c r="O50">
        <v>16</v>
      </c>
      <c r="P50">
        <f t="shared" si="4"/>
        <v>64</v>
      </c>
      <c r="Q50" s="60">
        <v>541.9075144508671</v>
      </c>
      <c r="R50" s="60">
        <v>144.50867052023122</v>
      </c>
      <c r="S50" s="60">
        <v>686.41618497109823</v>
      </c>
      <c r="T50">
        <v>75</v>
      </c>
      <c r="U50" s="38">
        <v>1205.2064920456371</v>
      </c>
      <c r="V50" s="35">
        <v>75</v>
      </c>
      <c r="W50">
        <v>0</v>
      </c>
      <c r="X50">
        <v>30</v>
      </c>
      <c r="Y50">
        <v>10</v>
      </c>
      <c r="Z50">
        <v>40</v>
      </c>
      <c r="AA50" s="38">
        <v>1363.8843426077469</v>
      </c>
      <c r="AB50" s="38">
        <v>0</v>
      </c>
      <c r="AC50" s="38">
        <v>545.55373704309875</v>
      </c>
      <c r="AD50" s="38">
        <v>181.85124568103291</v>
      </c>
      <c r="AE50" s="38">
        <v>727.40498272413163</v>
      </c>
      <c r="AF50">
        <v>63</v>
      </c>
      <c r="AG50" s="38">
        <v>1014.329415553051</v>
      </c>
    </row>
    <row r="51" spans="1:33" x14ac:dyDescent="0.2">
      <c r="B51" t="s">
        <v>59</v>
      </c>
      <c r="C51" t="s">
        <v>4</v>
      </c>
      <c r="D51" s="38">
        <f t="shared" si="0"/>
        <v>446.39479458273439</v>
      </c>
      <c r="E51">
        <v>13217</v>
      </c>
      <c r="F51" s="38">
        <f t="shared" si="1"/>
        <v>105.9241885450556</v>
      </c>
      <c r="G51" s="38">
        <f t="shared" si="2"/>
        <v>552.31898312778992</v>
      </c>
      <c r="H51">
        <v>59</v>
      </c>
      <c r="I51">
        <v>14</v>
      </c>
      <c r="J51">
        <f t="shared" si="3"/>
        <v>73</v>
      </c>
      <c r="K51" s="82">
        <v>600.67902846696256</v>
      </c>
      <c r="L51" s="82">
        <v>174.10986332375731</v>
      </c>
      <c r="M51" s="82">
        <v>774.78889179071996</v>
      </c>
      <c r="N51">
        <v>69</v>
      </c>
      <c r="O51">
        <v>20</v>
      </c>
      <c r="P51">
        <f t="shared" si="4"/>
        <v>89</v>
      </c>
      <c r="Q51" s="60">
        <v>271.66768907194813</v>
      </c>
      <c r="R51" s="60">
        <v>70.10779072824468</v>
      </c>
      <c r="S51" s="60">
        <v>341.77547980019278</v>
      </c>
      <c r="T51">
        <v>69</v>
      </c>
      <c r="U51" s="38">
        <v>528.20944652836261</v>
      </c>
      <c r="V51" s="35">
        <v>69</v>
      </c>
      <c r="W51">
        <v>0</v>
      </c>
      <c r="X51">
        <v>30</v>
      </c>
      <c r="Y51">
        <v>6</v>
      </c>
      <c r="Z51">
        <v>36</v>
      </c>
      <c r="AA51" s="38">
        <v>608.51926977687629</v>
      </c>
      <c r="AB51" s="38">
        <v>0</v>
      </c>
      <c r="AC51" s="38">
        <v>264.57359555516359</v>
      </c>
      <c r="AD51" s="38">
        <v>52.914719111032717</v>
      </c>
      <c r="AE51" s="38">
        <v>317.48831466619629</v>
      </c>
      <c r="AF51">
        <v>33</v>
      </c>
      <c r="AG51" s="38">
        <v>252.77671390271925</v>
      </c>
    </row>
    <row r="52" spans="1:33" x14ac:dyDescent="0.2">
      <c r="B52" t="s">
        <v>60</v>
      </c>
      <c r="C52" t="s">
        <v>4</v>
      </c>
      <c r="D52" s="38">
        <f t="shared" si="0"/>
        <v>440.93330883703834</v>
      </c>
      <c r="E52">
        <v>16329</v>
      </c>
      <c r="F52" s="38">
        <f t="shared" si="1"/>
        <v>202.09443321697594</v>
      </c>
      <c r="G52" s="38">
        <f t="shared" si="2"/>
        <v>643.02774205401431</v>
      </c>
      <c r="H52">
        <v>72</v>
      </c>
      <c r="I52">
        <v>33</v>
      </c>
      <c r="J52">
        <f t="shared" si="3"/>
        <v>105</v>
      </c>
      <c r="K52" s="82">
        <v>702.01096892138946</v>
      </c>
      <c r="L52" s="82">
        <v>241.31627056672758</v>
      </c>
      <c r="M52" s="82">
        <v>943.32723948811702</v>
      </c>
      <c r="N52">
        <v>96</v>
      </c>
      <c r="O52">
        <v>33</v>
      </c>
      <c r="P52">
        <f t="shared" si="4"/>
        <v>129</v>
      </c>
      <c r="Q52" s="60">
        <v>508.69949867295782</v>
      </c>
      <c r="R52" s="60">
        <v>243.29106458271897</v>
      </c>
      <c r="S52" s="60">
        <v>751.99056325567676</v>
      </c>
      <c r="T52">
        <v>141</v>
      </c>
      <c r="U52" s="38">
        <v>872.47076294783744</v>
      </c>
      <c r="V52" s="35">
        <v>140</v>
      </c>
      <c r="W52">
        <v>1</v>
      </c>
      <c r="X52">
        <v>59</v>
      </c>
      <c r="Y52">
        <v>21</v>
      </c>
      <c r="Z52">
        <v>80</v>
      </c>
      <c r="AA52" s="38">
        <v>1034.8141030379186</v>
      </c>
      <c r="AB52" s="38">
        <v>37.993920972644375</v>
      </c>
      <c r="AC52" s="38">
        <v>436.10022913740852</v>
      </c>
      <c r="AD52" s="38">
        <v>155.22211545568777</v>
      </c>
      <c r="AE52" s="38">
        <v>591.32234459309632</v>
      </c>
      <c r="AF52">
        <v>73</v>
      </c>
      <c r="AG52" s="38">
        <v>451.84451596929932</v>
      </c>
    </row>
    <row r="53" spans="1:33" x14ac:dyDescent="0.2">
      <c r="B53" t="s">
        <v>61</v>
      </c>
      <c r="C53" t="s">
        <v>4</v>
      </c>
      <c r="D53" s="38">
        <f t="shared" si="0"/>
        <v>387.40622309679009</v>
      </c>
      <c r="E53">
        <v>16262</v>
      </c>
      <c r="F53" s="38">
        <f t="shared" si="1"/>
        <v>184.47915385561433</v>
      </c>
      <c r="G53" s="38">
        <f t="shared" si="2"/>
        <v>571.88537695240439</v>
      </c>
      <c r="H53">
        <v>63</v>
      </c>
      <c r="I53">
        <v>30</v>
      </c>
      <c r="J53">
        <f t="shared" si="3"/>
        <v>93</v>
      </c>
      <c r="K53" s="82">
        <v>603.69074569527334</v>
      </c>
      <c r="L53" s="82">
        <v>336.14598339850448</v>
      </c>
      <c r="M53" s="82">
        <v>939.83672909377788</v>
      </c>
      <c r="N53">
        <v>88</v>
      </c>
      <c r="O53">
        <v>49</v>
      </c>
      <c r="P53">
        <f t="shared" si="4"/>
        <v>137</v>
      </c>
      <c r="Q53" s="60">
        <v>642.7090532135453</v>
      </c>
      <c r="R53" s="60">
        <v>297.16655148583277</v>
      </c>
      <c r="S53" s="60">
        <v>939.87560469937807</v>
      </c>
      <c r="T53">
        <v>217</v>
      </c>
      <c r="U53" s="38">
        <v>1328.0293757649938</v>
      </c>
      <c r="V53" s="35">
        <v>216</v>
      </c>
      <c r="W53">
        <v>1</v>
      </c>
      <c r="X53">
        <v>80</v>
      </c>
      <c r="Y53">
        <v>36</v>
      </c>
      <c r="Z53">
        <v>116</v>
      </c>
      <c r="AA53" s="38">
        <v>1495.3271028037384</v>
      </c>
      <c r="AB53" s="38">
        <v>52.770448548812666</v>
      </c>
      <c r="AC53" s="38">
        <v>553.82485289027341</v>
      </c>
      <c r="AD53" s="38">
        <v>249.22118380062307</v>
      </c>
      <c r="AE53" s="38">
        <v>803.04603669089647</v>
      </c>
      <c r="AF53">
        <v>171</v>
      </c>
      <c r="AG53" s="38">
        <v>1047.2166084879661</v>
      </c>
    </row>
    <row r="54" spans="1:33" x14ac:dyDescent="0.2">
      <c r="B54" t="s">
        <v>62</v>
      </c>
      <c r="C54" t="s">
        <v>4</v>
      </c>
      <c r="D54" s="38">
        <f t="shared" si="0"/>
        <v>469.88466467321655</v>
      </c>
      <c r="E54">
        <v>9364</v>
      </c>
      <c r="F54" s="38">
        <f t="shared" si="1"/>
        <v>160.18795386586928</v>
      </c>
      <c r="G54" s="38">
        <f t="shared" si="2"/>
        <v>630.07261853908585</v>
      </c>
      <c r="H54">
        <v>44</v>
      </c>
      <c r="I54">
        <v>15</v>
      </c>
      <c r="J54">
        <f t="shared" si="3"/>
        <v>59</v>
      </c>
      <c r="K54" s="82">
        <v>856.86700458604878</v>
      </c>
      <c r="L54" s="82">
        <v>156.89114168476948</v>
      </c>
      <c r="M54" s="82">
        <v>1013.7581462708182</v>
      </c>
      <c r="N54">
        <v>71</v>
      </c>
      <c r="O54">
        <v>13</v>
      </c>
      <c r="P54">
        <f t="shared" si="4"/>
        <v>84</v>
      </c>
      <c r="Q54" s="60">
        <v>288.912964969303</v>
      </c>
      <c r="R54" s="60">
        <v>60.190201035271457</v>
      </c>
      <c r="S54" s="60">
        <v>349.10316600457446</v>
      </c>
      <c r="T54">
        <v>45</v>
      </c>
      <c r="U54" s="38">
        <v>474.93403693931401</v>
      </c>
      <c r="V54" s="35">
        <v>45</v>
      </c>
      <c r="W54">
        <v>0</v>
      </c>
      <c r="X54">
        <v>17</v>
      </c>
      <c r="Y54">
        <v>7</v>
      </c>
      <c r="Z54">
        <v>24</v>
      </c>
      <c r="AA54" s="38">
        <v>539.63304952632211</v>
      </c>
      <c r="AB54" s="38">
        <v>0</v>
      </c>
      <c r="AC54" s="38">
        <v>203.86137426549945</v>
      </c>
      <c r="AD54" s="38">
        <v>83.942918815205658</v>
      </c>
      <c r="AE54" s="38">
        <v>287.80429308070512</v>
      </c>
      <c r="AF54">
        <v>34</v>
      </c>
      <c r="AG54" s="38">
        <v>360.01694197373996</v>
      </c>
    </row>
    <row r="55" spans="1:33" s="2" customFormat="1" x14ac:dyDescent="0.2">
      <c r="A55"/>
      <c r="B55" t="s">
        <v>63</v>
      </c>
      <c r="C55" t="s">
        <v>4</v>
      </c>
      <c r="D55" s="38">
        <f t="shared" si="0"/>
        <v>369.66868444156927</v>
      </c>
      <c r="E55">
        <v>21641</v>
      </c>
      <c r="F55" s="38">
        <f t="shared" si="1"/>
        <v>106.27974677695116</v>
      </c>
      <c r="G55" s="38">
        <f t="shared" si="2"/>
        <v>475.94843121852045</v>
      </c>
      <c r="H55">
        <v>80</v>
      </c>
      <c r="I55">
        <v>23</v>
      </c>
      <c r="J55">
        <f t="shared" si="3"/>
        <v>103</v>
      </c>
      <c r="K55" s="82">
        <v>646.93514475173868</v>
      </c>
      <c r="L55" s="82">
        <v>134.7781551566122</v>
      </c>
      <c r="M55" s="82">
        <v>781.71329990835079</v>
      </c>
      <c r="N55">
        <v>120</v>
      </c>
      <c r="O55">
        <v>25</v>
      </c>
      <c r="P55">
        <f t="shared" si="4"/>
        <v>145</v>
      </c>
      <c r="Q55" s="60">
        <v>427.56125637230718</v>
      </c>
      <c r="R55" s="60">
        <v>104.14953680863893</v>
      </c>
      <c r="S55" s="60">
        <v>531.7107931809461</v>
      </c>
      <c r="T55">
        <v>169</v>
      </c>
      <c r="U55" s="38">
        <v>807.26056842608068</v>
      </c>
      <c r="V55" s="35">
        <v>168</v>
      </c>
      <c r="W55">
        <v>1</v>
      </c>
      <c r="X55">
        <v>65</v>
      </c>
      <c r="Y55">
        <v>16</v>
      </c>
      <c r="Z55">
        <v>81</v>
      </c>
      <c r="AA55" s="38">
        <v>933.38518806600371</v>
      </c>
      <c r="AB55" s="38">
        <v>34.059945504087196</v>
      </c>
      <c r="AC55" s="38">
        <v>361.13117395410859</v>
      </c>
      <c r="AD55" s="38">
        <v>88.893827434857485</v>
      </c>
      <c r="AE55" s="38">
        <v>450.02500138896607</v>
      </c>
      <c r="AF55">
        <v>127</v>
      </c>
      <c r="AG55" s="38">
        <v>612.10719105455951</v>
      </c>
    </row>
    <row r="56" spans="1:33" x14ac:dyDescent="0.2">
      <c r="B56" t="s">
        <v>64</v>
      </c>
      <c r="C56" t="s">
        <v>4</v>
      </c>
      <c r="D56" s="38">
        <f t="shared" si="0"/>
        <v>756.62042875157624</v>
      </c>
      <c r="E56">
        <v>7137</v>
      </c>
      <c r="F56" s="38">
        <f t="shared" si="1"/>
        <v>322.26425669048621</v>
      </c>
      <c r="G56" s="38">
        <f t="shared" si="2"/>
        <v>1078.8846854420626</v>
      </c>
      <c r="H56">
        <v>54</v>
      </c>
      <c r="I56">
        <v>23</v>
      </c>
      <c r="J56">
        <f t="shared" si="3"/>
        <v>77</v>
      </c>
      <c r="K56" s="82">
        <v>1540.8805031446541</v>
      </c>
      <c r="L56" s="82">
        <v>597.48427672955984</v>
      </c>
      <c r="M56" s="82">
        <v>2138.3647798742136</v>
      </c>
      <c r="N56">
        <v>98</v>
      </c>
      <c r="O56">
        <v>38</v>
      </c>
      <c r="P56">
        <f t="shared" si="4"/>
        <v>136</v>
      </c>
      <c r="Q56" s="60">
        <v>1361.7154484269838</v>
      </c>
      <c r="R56" s="60">
        <v>391.29754265143214</v>
      </c>
      <c r="S56" s="60">
        <v>1753.012991078416</v>
      </c>
      <c r="T56">
        <v>165</v>
      </c>
      <c r="U56" s="38">
        <v>2326.2371352037221</v>
      </c>
      <c r="V56" s="35">
        <v>164</v>
      </c>
      <c r="W56">
        <v>1</v>
      </c>
      <c r="X56">
        <v>61</v>
      </c>
      <c r="Y56">
        <v>27</v>
      </c>
      <c r="Z56">
        <v>88</v>
      </c>
      <c r="AA56" s="38">
        <v>2575.3768844221104</v>
      </c>
      <c r="AB56" s="38">
        <v>137.93103448275863</v>
      </c>
      <c r="AC56" s="38">
        <v>957.9145728643216</v>
      </c>
      <c r="AD56" s="38">
        <v>423.99497487437185</v>
      </c>
      <c r="AE56" s="38">
        <v>1381.9095477386934</v>
      </c>
      <c r="AF56">
        <v>104</v>
      </c>
      <c r="AG56" s="38">
        <v>1453.3258803801007</v>
      </c>
    </row>
    <row r="57" spans="1:33" s="2" customFormat="1" x14ac:dyDescent="0.2">
      <c r="A57" s="2" t="s">
        <v>65</v>
      </c>
      <c r="B57" s="2" t="s">
        <v>65</v>
      </c>
      <c r="D57" s="37">
        <f t="shared" si="0"/>
        <v>427.34246983464925</v>
      </c>
      <c r="E57" s="2">
        <v>107408</v>
      </c>
      <c r="F57" s="37">
        <f t="shared" si="1"/>
        <v>148.96469536719798</v>
      </c>
      <c r="G57" s="37">
        <f t="shared" si="2"/>
        <v>576.30716520184717</v>
      </c>
      <c r="H57" s="2">
        <v>459</v>
      </c>
      <c r="I57" s="2">
        <v>160</v>
      </c>
      <c r="J57" s="2">
        <f t="shared" ref="J57" si="10">SUM(J43:J56)</f>
        <v>619</v>
      </c>
      <c r="K57" s="82">
        <v>755.2355184388249</v>
      </c>
      <c r="L57" s="82">
        <v>234.34670529836598</v>
      </c>
      <c r="M57" s="82">
        <v>989.58222373719093</v>
      </c>
      <c r="N57" s="2">
        <v>709</v>
      </c>
      <c r="O57" s="2">
        <v>220</v>
      </c>
      <c r="P57">
        <f t="shared" si="4"/>
        <v>929</v>
      </c>
      <c r="Q57" s="61">
        <v>566.07811663991436</v>
      </c>
      <c r="R57" s="61">
        <v>192.6163723916533</v>
      </c>
      <c r="S57" s="61">
        <v>758.69448903156763</v>
      </c>
      <c r="T57" s="2">
        <v>1087</v>
      </c>
      <c r="U57" s="37">
        <v>1018.4959616213481</v>
      </c>
      <c r="V57" s="2">
        <v>1083</v>
      </c>
      <c r="W57" s="2">
        <v>4</v>
      </c>
      <c r="X57" s="2">
        <v>423</v>
      </c>
      <c r="Y57" s="2">
        <v>153</v>
      </c>
      <c r="Z57" s="2">
        <v>576</v>
      </c>
      <c r="AA57" s="37">
        <v>1161.5186615186615</v>
      </c>
      <c r="AB57" s="37">
        <v>29.660388551090019</v>
      </c>
      <c r="AC57" s="37">
        <v>453.66795366795367</v>
      </c>
      <c r="AD57" s="37">
        <v>164.09266409266408</v>
      </c>
      <c r="AE57" s="37">
        <v>617.76061776061772</v>
      </c>
      <c r="AF57" s="2">
        <v>768</v>
      </c>
      <c r="AG57" s="37">
        <v>719.54578672213165</v>
      </c>
    </row>
    <row r="58" spans="1:33" x14ac:dyDescent="0.2">
      <c r="A58" t="s">
        <v>8</v>
      </c>
      <c r="B58" t="s">
        <v>66</v>
      </c>
      <c r="C58" t="s">
        <v>4</v>
      </c>
      <c r="D58" s="38">
        <f t="shared" si="0"/>
        <v>268.3178534571723</v>
      </c>
      <c r="E58">
        <v>19380</v>
      </c>
      <c r="F58" s="38">
        <f t="shared" si="1"/>
        <v>77.399380804953566</v>
      </c>
      <c r="G58" s="38">
        <f t="shared" si="2"/>
        <v>345.71723426212594</v>
      </c>
      <c r="H58">
        <v>52</v>
      </c>
      <c r="I58">
        <v>15</v>
      </c>
      <c r="J58">
        <f t="shared" si="3"/>
        <v>67</v>
      </c>
      <c r="K58" s="82">
        <v>549.61467232212203</v>
      </c>
      <c r="L58" s="82">
        <v>209.09253838341598</v>
      </c>
      <c r="M58" s="82">
        <v>758.70721070553793</v>
      </c>
      <c r="N58">
        <v>92</v>
      </c>
      <c r="O58">
        <v>35</v>
      </c>
      <c r="P58">
        <f t="shared" si="4"/>
        <v>127</v>
      </c>
      <c r="Q58" s="60">
        <v>590.96665259603208</v>
      </c>
      <c r="R58" s="60">
        <v>211.05951878429718</v>
      </c>
      <c r="S58" s="60">
        <v>802.02617138032929</v>
      </c>
      <c r="T58">
        <v>212</v>
      </c>
      <c r="U58" s="38">
        <v>1097.9336060904241</v>
      </c>
      <c r="V58" s="35">
        <v>212</v>
      </c>
      <c r="W58">
        <v>0</v>
      </c>
      <c r="X58">
        <v>75</v>
      </c>
      <c r="Y58">
        <v>21</v>
      </c>
      <c r="Z58">
        <v>96</v>
      </c>
      <c r="AA58" s="38">
        <v>1280.5798852310479</v>
      </c>
      <c r="AB58" s="38">
        <v>0</v>
      </c>
      <c r="AC58" s="38">
        <v>453.03533675626699</v>
      </c>
      <c r="AD58" s="38">
        <v>126.84989429175475</v>
      </c>
      <c r="AE58" s="38">
        <v>579.88523104802175</v>
      </c>
      <c r="AF58">
        <v>175</v>
      </c>
      <c r="AG58" s="38">
        <v>906.21925327533529</v>
      </c>
    </row>
    <row r="59" spans="1:33" x14ac:dyDescent="0.2">
      <c r="B59" t="s">
        <v>67</v>
      </c>
      <c r="C59" t="s">
        <v>4</v>
      </c>
      <c r="D59" s="38">
        <f t="shared" si="0"/>
        <v>202.02020202020202</v>
      </c>
      <c r="E59">
        <v>1485</v>
      </c>
      <c r="F59" s="38">
        <f t="shared" si="1"/>
        <v>67.34006734006735</v>
      </c>
      <c r="G59" s="38">
        <f t="shared" si="2"/>
        <v>269.3602693602694</v>
      </c>
      <c r="H59">
        <v>3</v>
      </c>
      <c r="I59">
        <v>1</v>
      </c>
      <c r="J59">
        <f t="shared" si="3"/>
        <v>4</v>
      </c>
      <c r="K59" s="82">
        <v>217.54894851341552</v>
      </c>
      <c r="L59" s="82">
        <v>0</v>
      </c>
      <c r="M59" s="82">
        <v>217.54894851341552</v>
      </c>
      <c r="N59">
        <v>3</v>
      </c>
      <c r="O59">
        <v>0</v>
      </c>
      <c r="P59">
        <f t="shared" si="4"/>
        <v>3</v>
      </c>
      <c r="Q59" s="60">
        <v>72.202166064981952</v>
      </c>
      <c r="R59" s="60">
        <v>0</v>
      </c>
      <c r="S59" s="60">
        <v>72.202166064981952</v>
      </c>
      <c r="T59">
        <v>7</v>
      </c>
      <c r="U59" s="38">
        <v>461.74142480211083</v>
      </c>
      <c r="V59" s="35">
        <v>7</v>
      </c>
      <c r="W59">
        <v>0</v>
      </c>
      <c r="X59">
        <v>2</v>
      </c>
      <c r="Y59">
        <v>0</v>
      </c>
      <c r="Z59">
        <v>2</v>
      </c>
      <c r="AA59" s="38">
        <v>496.45390070921985</v>
      </c>
      <c r="AB59" s="38">
        <v>0</v>
      </c>
      <c r="AC59" s="38">
        <v>141.84397163120568</v>
      </c>
      <c r="AD59" s="38">
        <v>0</v>
      </c>
      <c r="AE59" s="38">
        <v>141.84397163120568</v>
      </c>
      <c r="AF59">
        <v>3</v>
      </c>
      <c r="AG59" s="38">
        <v>191.69329073482427</v>
      </c>
    </row>
    <row r="60" spans="1:33" x14ac:dyDescent="0.2">
      <c r="B60" t="s">
        <v>68</v>
      </c>
      <c r="C60" t="s">
        <v>4</v>
      </c>
      <c r="D60" s="38">
        <f t="shared" si="0"/>
        <v>274.06646111682085</v>
      </c>
      <c r="E60">
        <v>2919</v>
      </c>
      <c r="F60" s="38">
        <f t="shared" si="1"/>
        <v>102.77492291880782</v>
      </c>
      <c r="G60" s="38">
        <f t="shared" si="2"/>
        <v>376.84138403562861</v>
      </c>
      <c r="H60">
        <v>8</v>
      </c>
      <c r="I60">
        <v>3</v>
      </c>
      <c r="J60">
        <f t="shared" si="3"/>
        <v>11</v>
      </c>
      <c r="K60" s="82">
        <v>670.39106145251401</v>
      </c>
      <c r="L60" s="82">
        <v>335.195530726257</v>
      </c>
      <c r="M60" s="82">
        <v>1005.586592178771</v>
      </c>
      <c r="N60">
        <v>18</v>
      </c>
      <c r="O60">
        <v>9</v>
      </c>
      <c r="P60">
        <f t="shared" si="4"/>
        <v>27</v>
      </c>
      <c r="Q60" s="60">
        <v>402.046783625731</v>
      </c>
      <c r="R60" s="60">
        <v>292.39766081871346</v>
      </c>
      <c r="S60" s="60">
        <v>694.44444444444446</v>
      </c>
      <c r="T60">
        <v>18</v>
      </c>
      <c r="U60" s="38">
        <v>597.8080371969445</v>
      </c>
      <c r="V60" s="35">
        <v>18</v>
      </c>
      <c r="W60">
        <v>0</v>
      </c>
      <c r="X60">
        <v>6</v>
      </c>
      <c r="Y60">
        <v>3</v>
      </c>
      <c r="Z60">
        <v>9</v>
      </c>
      <c r="AA60" s="38">
        <v>658.13528336380261</v>
      </c>
      <c r="AB60" s="38">
        <v>0</v>
      </c>
      <c r="AC60" s="38">
        <v>219.37842778793419</v>
      </c>
      <c r="AD60" s="38">
        <v>109.68921389396709</v>
      </c>
      <c r="AE60" s="38">
        <v>329.06764168190131</v>
      </c>
      <c r="AF60">
        <v>18</v>
      </c>
      <c r="AG60" s="38">
        <v>588.42759071592025</v>
      </c>
    </row>
    <row r="61" spans="1:33" x14ac:dyDescent="0.2">
      <c r="B61" t="s">
        <v>69</v>
      </c>
      <c r="C61" t="s">
        <v>4</v>
      </c>
      <c r="D61" s="38">
        <f t="shared" si="0"/>
        <v>189.27444794952683</v>
      </c>
      <c r="E61">
        <v>1585</v>
      </c>
      <c r="F61" s="38">
        <f t="shared" si="1"/>
        <v>63.091482649842277</v>
      </c>
      <c r="G61" s="38">
        <f t="shared" si="2"/>
        <v>252.36593059936911</v>
      </c>
      <c r="H61">
        <v>3</v>
      </c>
      <c r="I61">
        <v>1</v>
      </c>
      <c r="J61">
        <f t="shared" si="3"/>
        <v>4</v>
      </c>
      <c r="K61" s="82">
        <v>528.40158520475563</v>
      </c>
      <c r="L61" s="82">
        <v>66.050198150594454</v>
      </c>
      <c r="M61" s="82">
        <v>594.45178335535002</v>
      </c>
      <c r="N61">
        <v>8</v>
      </c>
      <c r="O61">
        <v>1</v>
      </c>
      <c r="P61">
        <f t="shared" si="4"/>
        <v>9</v>
      </c>
      <c r="Q61" s="60">
        <v>695.76217583807716</v>
      </c>
      <c r="R61" s="60">
        <v>189.75332068311195</v>
      </c>
      <c r="S61" s="60">
        <v>885.51549652118911</v>
      </c>
      <c r="T61">
        <v>16</v>
      </c>
      <c r="U61" s="38">
        <v>918.48450057405284</v>
      </c>
      <c r="V61" s="35">
        <v>16</v>
      </c>
      <c r="W61">
        <v>0</v>
      </c>
      <c r="X61">
        <v>9</v>
      </c>
      <c r="Y61">
        <v>2</v>
      </c>
      <c r="Z61">
        <v>11</v>
      </c>
      <c r="AA61" s="38">
        <v>976.80097680097685</v>
      </c>
      <c r="AB61" s="38">
        <v>0</v>
      </c>
      <c r="AC61" s="38">
        <v>549.45054945054949</v>
      </c>
      <c r="AD61" s="38">
        <v>122.10012210012211</v>
      </c>
      <c r="AE61" s="38">
        <v>671.5506715506715</v>
      </c>
      <c r="AF61">
        <v>18</v>
      </c>
      <c r="AG61" s="38">
        <v>1024.4735344336939</v>
      </c>
    </row>
    <row r="62" spans="1:33" x14ac:dyDescent="0.2">
      <c r="B62" t="s">
        <v>70</v>
      </c>
      <c r="C62" t="s">
        <v>4</v>
      </c>
      <c r="D62" s="38">
        <f t="shared" si="0"/>
        <v>346.82080924855489</v>
      </c>
      <c r="E62">
        <v>865</v>
      </c>
      <c r="F62" s="38">
        <f t="shared" si="1"/>
        <v>115.60693641618498</v>
      </c>
      <c r="G62" s="38">
        <f t="shared" si="2"/>
        <v>462.42774566473992</v>
      </c>
      <c r="H62">
        <v>3</v>
      </c>
      <c r="I62">
        <v>1</v>
      </c>
      <c r="J62">
        <f t="shared" si="3"/>
        <v>4</v>
      </c>
      <c r="K62" s="82">
        <v>1028.2776349614396</v>
      </c>
      <c r="L62" s="82">
        <v>257.0694087403599</v>
      </c>
      <c r="M62" s="82">
        <v>1285.3470437017995</v>
      </c>
      <c r="N62">
        <v>8</v>
      </c>
      <c r="O62">
        <v>2</v>
      </c>
      <c r="P62">
        <f t="shared" si="4"/>
        <v>10</v>
      </c>
      <c r="Q62" s="60">
        <v>250.62656641604011</v>
      </c>
      <c r="R62" s="60">
        <v>125.31328320802005</v>
      </c>
      <c r="S62" s="60">
        <v>375.93984962406017</v>
      </c>
      <c r="T62">
        <v>1</v>
      </c>
      <c r="U62" s="38">
        <v>106.72358591248666</v>
      </c>
      <c r="V62" s="35">
        <v>1</v>
      </c>
      <c r="W62">
        <v>0</v>
      </c>
      <c r="X62">
        <v>0</v>
      </c>
      <c r="Y62">
        <v>0</v>
      </c>
      <c r="Z62">
        <v>0</v>
      </c>
      <c r="AA62" s="38">
        <v>120.19230769230769</v>
      </c>
      <c r="AB62" s="38">
        <v>0</v>
      </c>
      <c r="AC62" s="38">
        <v>0</v>
      </c>
      <c r="AD62" s="38">
        <v>0</v>
      </c>
      <c r="AE62" s="38">
        <v>0</v>
      </c>
      <c r="AF62">
        <v>3</v>
      </c>
      <c r="AG62" s="38">
        <v>312.82586027111574</v>
      </c>
    </row>
    <row r="63" spans="1:33" x14ac:dyDescent="0.2">
      <c r="B63" s="35" t="s">
        <v>507</v>
      </c>
      <c r="C63" t="s">
        <v>4</v>
      </c>
      <c r="D63" s="38">
        <f t="shared" si="0"/>
        <v>134.04825737265415</v>
      </c>
      <c r="E63">
        <v>746</v>
      </c>
      <c r="F63" s="38">
        <f t="shared" si="1"/>
        <v>0</v>
      </c>
      <c r="G63" s="38">
        <f t="shared" si="2"/>
        <v>134.04825737265415</v>
      </c>
      <c r="H63">
        <v>1</v>
      </c>
      <c r="I63">
        <v>0</v>
      </c>
      <c r="J63">
        <f t="shared" si="3"/>
        <v>1</v>
      </c>
      <c r="K63" s="82">
        <v>0</v>
      </c>
      <c r="L63" s="82">
        <v>0</v>
      </c>
      <c r="M63" s="82">
        <v>0</v>
      </c>
      <c r="N63">
        <v>0</v>
      </c>
      <c r="O63">
        <v>0</v>
      </c>
      <c r="P63">
        <f t="shared" si="4"/>
        <v>0</v>
      </c>
      <c r="Q63" s="60">
        <v>133.68983957219251</v>
      </c>
      <c r="R63" s="60">
        <v>0</v>
      </c>
      <c r="S63" s="60">
        <v>133.68983957219251</v>
      </c>
      <c r="U63" s="38">
        <v>0</v>
      </c>
      <c r="X63">
        <v>0</v>
      </c>
      <c r="Y63">
        <v>0</v>
      </c>
      <c r="Z63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>
        <v>4</v>
      </c>
      <c r="AG63" s="38">
        <v>466.20046620046622</v>
      </c>
    </row>
    <row r="64" spans="1:33" x14ac:dyDescent="0.2">
      <c r="B64" t="s">
        <v>71</v>
      </c>
      <c r="C64" t="s">
        <v>4</v>
      </c>
      <c r="D64" s="38">
        <f t="shared" si="0"/>
        <v>286.84116170670495</v>
      </c>
      <c r="E64">
        <v>5578</v>
      </c>
      <c r="F64" s="38">
        <f t="shared" si="1"/>
        <v>35.855145213338119</v>
      </c>
      <c r="G64" s="38">
        <f t="shared" si="2"/>
        <v>322.69630692004301</v>
      </c>
      <c r="H64">
        <v>16</v>
      </c>
      <c r="I64">
        <v>2</v>
      </c>
      <c r="J64">
        <f t="shared" si="3"/>
        <v>18</v>
      </c>
      <c r="K64" s="82">
        <v>526.84903748733541</v>
      </c>
      <c r="L64" s="82">
        <v>101.31712259371835</v>
      </c>
      <c r="M64" s="82">
        <v>628.1661600810537</v>
      </c>
      <c r="N64">
        <v>26</v>
      </c>
      <c r="O64">
        <v>5</v>
      </c>
      <c r="P64">
        <f t="shared" si="4"/>
        <v>31</v>
      </c>
      <c r="Q64" s="60">
        <v>667.47572815533977</v>
      </c>
      <c r="R64" s="60">
        <v>202.26537216828478</v>
      </c>
      <c r="S64" s="60">
        <v>869.74110032362455</v>
      </c>
      <c r="T64">
        <v>48</v>
      </c>
      <c r="U64" s="38">
        <v>846.56084656084658</v>
      </c>
      <c r="V64" s="35">
        <v>48</v>
      </c>
      <c r="W64">
        <v>0</v>
      </c>
      <c r="X64">
        <v>26</v>
      </c>
      <c r="Y64">
        <v>3</v>
      </c>
      <c r="Z64">
        <v>29</v>
      </c>
      <c r="AA64" s="38">
        <v>962.50250651694409</v>
      </c>
      <c r="AB64" s="38">
        <v>0</v>
      </c>
      <c r="AC64" s="38">
        <v>521.35552436334467</v>
      </c>
      <c r="AD64" s="38">
        <v>60.156406657309006</v>
      </c>
      <c r="AE64" s="38">
        <v>581.51193102065372</v>
      </c>
      <c r="AF64">
        <v>49</v>
      </c>
      <c r="AG64" s="38">
        <v>859.49833362567972</v>
      </c>
    </row>
    <row r="65" spans="1:33" x14ac:dyDescent="0.2">
      <c r="B65" t="s">
        <v>72</v>
      </c>
      <c r="C65" t="s">
        <v>4</v>
      </c>
      <c r="D65" s="38">
        <f t="shared" si="0"/>
        <v>264.78375992939101</v>
      </c>
      <c r="E65">
        <v>1133</v>
      </c>
      <c r="F65" s="38">
        <f t="shared" si="1"/>
        <v>0</v>
      </c>
      <c r="G65" s="38">
        <f t="shared" si="2"/>
        <v>264.78375992939101</v>
      </c>
      <c r="H65">
        <v>3</v>
      </c>
      <c r="I65">
        <v>0</v>
      </c>
      <c r="J65">
        <f t="shared" si="3"/>
        <v>3</v>
      </c>
      <c r="K65" s="82">
        <v>589.39096267190575</v>
      </c>
      <c r="L65" s="82">
        <v>98.231827111984273</v>
      </c>
      <c r="M65" s="82">
        <v>687.62278978388997</v>
      </c>
      <c r="N65">
        <v>6</v>
      </c>
      <c r="O65">
        <v>1</v>
      </c>
      <c r="P65">
        <f t="shared" si="4"/>
        <v>7</v>
      </c>
      <c r="Q65" s="60">
        <v>199.00497512437812</v>
      </c>
      <c r="R65" s="60">
        <v>199.00497512437812</v>
      </c>
      <c r="S65" s="60">
        <v>398.00995024875624</v>
      </c>
      <c r="T65">
        <v>2</v>
      </c>
      <c r="U65" s="38">
        <v>177.77777777777777</v>
      </c>
      <c r="V65" s="35">
        <v>2</v>
      </c>
      <c r="W65">
        <v>0</v>
      </c>
      <c r="X65">
        <v>1</v>
      </c>
      <c r="Y65">
        <v>0</v>
      </c>
      <c r="Z65">
        <v>1</v>
      </c>
      <c r="AA65" s="38">
        <v>199.00497512437812</v>
      </c>
      <c r="AB65" s="38">
        <v>0</v>
      </c>
      <c r="AC65" s="38">
        <v>99.50248756218906</v>
      </c>
      <c r="AD65" s="38">
        <v>0</v>
      </c>
      <c r="AE65" s="38">
        <v>99.50248756218906</v>
      </c>
      <c r="AF65">
        <v>3</v>
      </c>
      <c r="AG65" s="38">
        <v>267.37967914438502</v>
      </c>
    </row>
    <row r="66" spans="1:33" x14ac:dyDescent="0.2">
      <c r="B66" t="s">
        <v>73</v>
      </c>
      <c r="C66" t="s">
        <v>4</v>
      </c>
      <c r="D66" s="38">
        <f t="shared" si="0"/>
        <v>427.59407069555306</v>
      </c>
      <c r="E66">
        <v>3508</v>
      </c>
      <c r="F66" s="38">
        <f t="shared" si="1"/>
        <v>285.06271379703537</v>
      </c>
      <c r="G66" s="38">
        <f t="shared" si="2"/>
        <v>712.65678449258837</v>
      </c>
      <c r="H66">
        <v>15</v>
      </c>
      <c r="I66">
        <v>10</v>
      </c>
      <c r="J66">
        <f t="shared" si="3"/>
        <v>25</v>
      </c>
      <c r="K66" s="82">
        <v>347.99114204365708</v>
      </c>
      <c r="L66" s="82">
        <v>126.54223347042075</v>
      </c>
      <c r="M66" s="82">
        <v>474.53337551407782</v>
      </c>
      <c r="N66">
        <v>11</v>
      </c>
      <c r="O66">
        <v>4</v>
      </c>
      <c r="P66">
        <f t="shared" si="4"/>
        <v>15</v>
      </c>
      <c r="Q66" s="60">
        <v>627.35257214554576</v>
      </c>
      <c r="R66" s="60">
        <v>125.47051442910916</v>
      </c>
      <c r="S66" s="60">
        <v>752.82308657465501</v>
      </c>
      <c r="T66">
        <v>10</v>
      </c>
      <c r="U66" s="38">
        <v>278.08676307007784</v>
      </c>
      <c r="V66" s="35">
        <v>10</v>
      </c>
      <c r="W66">
        <v>0</v>
      </c>
      <c r="X66">
        <v>5</v>
      </c>
      <c r="Y66">
        <v>1</v>
      </c>
      <c r="Z66">
        <v>6</v>
      </c>
      <c r="AA66" s="38">
        <v>309.59752321981426</v>
      </c>
      <c r="AB66" s="38">
        <v>0</v>
      </c>
      <c r="AC66" s="38">
        <v>154.79876160990713</v>
      </c>
      <c r="AD66" s="38">
        <v>30.959752321981423</v>
      </c>
      <c r="AE66" s="38">
        <v>185.75851393188856</v>
      </c>
      <c r="AF66">
        <v>11</v>
      </c>
      <c r="AG66" s="38">
        <v>303.19735391400218</v>
      </c>
    </row>
    <row r="67" spans="1:33" x14ac:dyDescent="0.2">
      <c r="B67" t="s">
        <v>74</v>
      </c>
      <c r="C67" t="s">
        <v>4</v>
      </c>
      <c r="D67" s="38">
        <f t="shared" si="0"/>
        <v>68.760027504011006</v>
      </c>
      <c r="E67">
        <v>4363</v>
      </c>
      <c r="F67" s="38">
        <f t="shared" si="1"/>
        <v>22.920009168003666</v>
      </c>
      <c r="G67" s="38">
        <f t="shared" si="2"/>
        <v>91.680036672014666</v>
      </c>
      <c r="H67">
        <v>3</v>
      </c>
      <c r="I67">
        <v>1</v>
      </c>
      <c r="J67">
        <f t="shared" si="3"/>
        <v>4</v>
      </c>
      <c r="K67" s="82">
        <v>641.02564102564099</v>
      </c>
      <c r="L67" s="82">
        <v>128.2051282051282</v>
      </c>
      <c r="M67" s="82">
        <v>769.23076923076928</v>
      </c>
      <c r="N67">
        <v>25</v>
      </c>
      <c r="O67">
        <v>5</v>
      </c>
      <c r="P67">
        <f t="shared" si="4"/>
        <v>30</v>
      </c>
      <c r="Q67" s="60">
        <v>254.3881963876876</v>
      </c>
      <c r="R67" s="60">
        <v>127.1940981938438</v>
      </c>
      <c r="S67" s="60">
        <v>381.58229458153141</v>
      </c>
      <c r="T67">
        <v>36</v>
      </c>
      <c r="U67" s="38">
        <v>801.60320641282567</v>
      </c>
      <c r="V67" s="35">
        <v>36</v>
      </c>
      <c r="W67">
        <v>0</v>
      </c>
      <c r="X67">
        <v>9</v>
      </c>
      <c r="Y67">
        <v>5</v>
      </c>
      <c r="Z67">
        <v>14</v>
      </c>
      <c r="AA67" s="38">
        <v>899.325505870597</v>
      </c>
      <c r="AB67" s="38">
        <v>0</v>
      </c>
      <c r="AC67" s="38">
        <v>224.83137646764925</v>
      </c>
      <c r="AD67" s="38">
        <v>124.90632025980514</v>
      </c>
      <c r="AE67" s="38">
        <v>349.73769672745442</v>
      </c>
      <c r="AF67">
        <v>41</v>
      </c>
      <c r="AG67" s="38">
        <v>893.05162274014378</v>
      </c>
    </row>
    <row r="68" spans="1:33" x14ac:dyDescent="0.2">
      <c r="B68" t="s">
        <v>75</v>
      </c>
      <c r="C68" t="s">
        <v>4</v>
      </c>
      <c r="D68" s="38">
        <f t="shared" ref="D68:D131" si="11">(H68/E68)*100000</f>
        <v>67.408156386922826</v>
      </c>
      <c r="E68">
        <v>2967</v>
      </c>
      <c r="F68" s="38">
        <f t="shared" ref="F68:F131" si="12">(I68/E68)*100000</f>
        <v>101.11223458038423</v>
      </c>
      <c r="G68" s="38">
        <f t="shared" ref="G68:G131" si="13">(J68/E68)*100000</f>
        <v>168.52039096730704</v>
      </c>
      <c r="H68">
        <v>2</v>
      </c>
      <c r="I68">
        <v>3</v>
      </c>
      <c r="J68">
        <f t="shared" ref="J68:J131" si="14">H68+I68</f>
        <v>5</v>
      </c>
      <c r="K68" s="82">
        <v>335.94624860022395</v>
      </c>
      <c r="L68" s="82">
        <v>37.327360955580438</v>
      </c>
      <c r="M68" s="82">
        <v>373.2736095558044</v>
      </c>
      <c r="N68">
        <v>9</v>
      </c>
      <c r="O68">
        <v>1</v>
      </c>
      <c r="P68">
        <f t="shared" ref="P68:P131" si="15">N68+O68</f>
        <v>10</v>
      </c>
      <c r="Q68" s="60">
        <v>74.183976261127597</v>
      </c>
      <c r="R68" s="60">
        <v>0</v>
      </c>
      <c r="S68" s="60">
        <v>74.183976261127597</v>
      </c>
      <c r="T68">
        <v>17</v>
      </c>
      <c r="U68" s="38">
        <v>553.38541666666663</v>
      </c>
      <c r="V68" s="35">
        <v>17</v>
      </c>
      <c r="W68">
        <v>0</v>
      </c>
      <c r="X68">
        <v>7</v>
      </c>
      <c r="Y68">
        <v>3</v>
      </c>
      <c r="Z68">
        <v>10</v>
      </c>
      <c r="AA68" s="38">
        <v>625.45989698307574</v>
      </c>
      <c r="AB68" s="38">
        <v>0</v>
      </c>
      <c r="AC68" s="38">
        <v>257.54231052244296</v>
      </c>
      <c r="AD68" s="38">
        <v>110.37527593818984</v>
      </c>
      <c r="AE68" s="38">
        <v>367.91758646063283</v>
      </c>
      <c r="AF68">
        <v>13</v>
      </c>
      <c r="AG68" s="38">
        <v>415.86692258477285</v>
      </c>
    </row>
    <row r="69" spans="1:33" x14ac:dyDescent="0.2">
      <c r="B69" t="s">
        <v>76</v>
      </c>
      <c r="C69" t="s">
        <v>4</v>
      </c>
      <c r="D69" s="38">
        <f t="shared" si="11"/>
        <v>440.52863436123351</v>
      </c>
      <c r="E69">
        <v>908</v>
      </c>
      <c r="F69" s="38">
        <f t="shared" si="12"/>
        <v>220.26431718061676</v>
      </c>
      <c r="G69" s="38">
        <f t="shared" si="13"/>
        <v>660.79295154185024</v>
      </c>
      <c r="H69">
        <v>4</v>
      </c>
      <c r="I69">
        <v>2</v>
      </c>
      <c r="J69">
        <f t="shared" si="14"/>
        <v>6</v>
      </c>
      <c r="K69" s="82">
        <v>588.92815076560657</v>
      </c>
      <c r="L69" s="82">
        <v>353.35689045936397</v>
      </c>
      <c r="M69" s="82">
        <v>942.28504122497043</v>
      </c>
      <c r="N69">
        <v>5</v>
      </c>
      <c r="O69">
        <v>3</v>
      </c>
      <c r="P69">
        <f t="shared" si="15"/>
        <v>8</v>
      </c>
      <c r="Q69" s="60">
        <v>1042.8736964078794</v>
      </c>
      <c r="R69" s="60">
        <v>115.87485515643105</v>
      </c>
      <c r="S69" s="60">
        <v>1158.7485515643104</v>
      </c>
      <c r="T69">
        <v>14</v>
      </c>
      <c r="U69" s="38">
        <v>1452.2821576763486</v>
      </c>
      <c r="V69" s="35">
        <v>14</v>
      </c>
      <c r="W69">
        <v>0</v>
      </c>
      <c r="X69">
        <v>5</v>
      </c>
      <c r="Y69">
        <v>1</v>
      </c>
      <c r="Z69">
        <v>6</v>
      </c>
      <c r="AA69" s="38">
        <v>1573.0337078651685</v>
      </c>
      <c r="AB69" s="38">
        <v>0</v>
      </c>
      <c r="AC69" s="38">
        <v>561.79775280898878</v>
      </c>
      <c r="AD69" s="38">
        <v>112.35955056179775</v>
      </c>
      <c r="AE69" s="38">
        <v>674.15730337078651</v>
      </c>
      <c r="AF69">
        <v>8</v>
      </c>
      <c r="AG69" s="38">
        <v>817.16036772216546</v>
      </c>
    </row>
    <row r="70" spans="1:33" x14ac:dyDescent="0.2">
      <c r="B70" t="s">
        <v>77</v>
      </c>
      <c r="C70" t="s">
        <v>4</v>
      </c>
      <c r="D70" s="38">
        <f t="shared" si="11"/>
        <v>264.31718061674007</v>
      </c>
      <c r="E70">
        <v>2270</v>
      </c>
      <c r="F70" s="38">
        <f t="shared" si="12"/>
        <v>44.052863436123353</v>
      </c>
      <c r="G70" s="38">
        <f t="shared" si="13"/>
        <v>308.37004405286342</v>
      </c>
      <c r="H70">
        <v>6</v>
      </c>
      <c r="I70">
        <v>1</v>
      </c>
      <c r="J70">
        <f t="shared" si="14"/>
        <v>7</v>
      </c>
      <c r="K70" s="82">
        <v>615.06919528446952</v>
      </c>
      <c r="L70" s="82">
        <v>205.02306509482315</v>
      </c>
      <c r="M70" s="82">
        <v>820.09226037929261</v>
      </c>
      <c r="N70">
        <v>12</v>
      </c>
      <c r="O70">
        <v>4</v>
      </c>
      <c r="P70">
        <f t="shared" si="15"/>
        <v>16</v>
      </c>
      <c r="Q70" s="60">
        <v>308.16640986132512</v>
      </c>
      <c r="R70" s="60">
        <v>102.7221366204417</v>
      </c>
      <c r="S70" s="60">
        <v>410.88854648176681</v>
      </c>
      <c r="T70">
        <v>11</v>
      </c>
      <c r="U70" s="38">
        <v>485.86572438162545</v>
      </c>
      <c r="V70" s="35">
        <v>11</v>
      </c>
      <c r="W70">
        <v>0</v>
      </c>
      <c r="X70">
        <v>6</v>
      </c>
      <c r="Y70">
        <v>0</v>
      </c>
      <c r="Z70">
        <v>6</v>
      </c>
      <c r="AA70" s="38">
        <v>561.79775280898878</v>
      </c>
      <c r="AB70" s="38">
        <v>0</v>
      </c>
      <c r="AC70" s="38">
        <v>306.43513789581203</v>
      </c>
      <c r="AD70" s="38">
        <v>0</v>
      </c>
      <c r="AE70" s="38">
        <v>306.43513789581203</v>
      </c>
      <c r="AF70">
        <v>25</v>
      </c>
      <c r="AG70" s="38">
        <v>1098.901098901099</v>
      </c>
    </row>
    <row r="71" spans="1:33" s="2" customFormat="1" x14ac:dyDescent="0.2">
      <c r="A71"/>
      <c r="B71" t="s">
        <v>78</v>
      </c>
      <c r="C71" t="s">
        <v>4</v>
      </c>
      <c r="D71" s="38">
        <f t="shared" si="11"/>
        <v>238.1611741899751</v>
      </c>
      <c r="E71">
        <v>18055</v>
      </c>
      <c r="F71" s="38">
        <f t="shared" si="12"/>
        <v>166.15895873719191</v>
      </c>
      <c r="G71" s="38">
        <f t="shared" si="13"/>
        <v>404.32013292716698</v>
      </c>
      <c r="H71">
        <v>43</v>
      </c>
      <c r="I71">
        <v>30</v>
      </c>
      <c r="J71">
        <f t="shared" si="14"/>
        <v>73</v>
      </c>
      <c r="K71" s="82">
        <v>658.50779648381683</v>
      </c>
      <c r="L71" s="82">
        <v>229.85649499906816</v>
      </c>
      <c r="M71" s="82">
        <v>888.36429148288505</v>
      </c>
      <c r="N71">
        <v>106</v>
      </c>
      <c r="O71">
        <v>37</v>
      </c>
      <c r="P71">
        <f t="shared" si="15"/>
        <v>143</v>
      </c>
      <c r="Q71" s="60">
        <v>419.66802380206701</v>
      </c>
      <c r="R71" s="60">
        <v>244.28437206388975</v>
      </c>
      <c r="S71" s="60">
        <v>663.95239586595676</v>
      </c>
      <c r="T71">
        <v>180</v>
      </c>
      <c r="U71" s="38">
        <v>1000.667111407605</v>
      </c>
      <c r="V71" s="35">
        <v>180</v>
      </c>
      <c r="W71">
        <v>0</v>
      </c>
      <c r="X71">
        <v>65</v>
      </c>
      <c r="Y71">
        <v>38</v>
      </c>
      <c r="Z71">
        <v>103</v>
      </c>
      <c r="AA71" s="38">
        <v>1136.2201742204268</v>
      </c>
      <c r="AB71" s="38">
        <v>0</v>
      </c>
      <c r="AC71" s="38">
        <v>410.30172957959854</v>
      </c>
      <c r="AD71" s="38">
        <v>239.86870344653454</v>
      </c>
      <c r="AE71" s="38">
        <v>650.17043302613308</v>
      </c>
      <c r="AF71">
        <v>164</v>
      </c>
      <c r="AG71" s="38">
        <v>913.39459760512398</v>
      </c>
    </row>
    <row r="72" spans="1:33" x14ac:dyDescent="0.2">
      <c r="B72" t="s">
        <v>79</v>
      </c>
      <c r="C72" t="s">
        <v>4</v>
      </c>
      <c r="D72" s="38">
        <f t="shared" si="11"/>
        <v>463.37551238638389</v>
      </c>
      <c r="E72">
        <v>5611</v>
      </c>
      <c r="F72" s="38">
        <f t="shared" si="12"/>
        <v>213.86562110140795</v>
      </c>
      <c r="G72" s="38">
        <f t="shared" si="13"/>
        <v>677.2411334877919</v>
      </c>
      <c r="H72">
        <v>26</v>
      </c>
      <c r="I72">
        <v>12</v>
      </c>
      <c r="J72">
        <f t="shared" si="14"/>
        <v>38</v>
      </c>
      <c r="K72" s="82">
        <v>876.66865909543731</v>
      </c>
      <c r="L72" s="82">
        <v>378.56146642757523</v>
      </c>
      <c r="M72" s="82">
        <v>1255.2301255230125</v>
      </c>
      <c r="N72">
        <v>44</v>
      </c>
      <c r="O72">
        <v>19</v>
      </c>
      <c r="P72">
        <f t="shared" si="15"/>
        <v>63</v>
      </c>
      <c r="Q72" s="60">
        <v>334.97536945812806</v>
      </c>
      <c r="R72" s="60">
        <v>59.11330049261084</v>
      </c>
      <c r="S72" s="60">
        <v>394.0886699507389</v>
      </c>
      <c r="T72">
        <v>13</v>
      </c>
      <c r="U72" s="38">
        <v>222.64086316150025</v>
      </c>
      <c r="V72" s="35">
        <v>13</v>
      </c>
      <c r="W72">
        <v>0</v>
      </c>
      <c r="X72">
        <v>5</v>
      </c>
      <c r="Y72">
        <v>3</v>
      </c>
      <c r="Z72">
        <v>8</v>
      </c>
      <c r="AA72" s="38">
        <v>251.49932288643839</v>
      </c>
      <c r="AB72" s="38">
        <v>0</v>
      </c>
      <c r="AC72" s="38">
        <v>96.730508802476308</v>
      </c>
      <c r="AD72" s="38">
        <v>58.038305281485783</v>
      </c>
      <c r="AE72" s="38">
        <v>154.76881408396207</v>
      </c>
      <c r="AF72">
        <v>17</v>
      </c>
      <c r="AG72" s="38">
        <v>284.32848302391704</v>
      </c>
    </row>
    <row r="73" spans="1:33" x14ac:dyDescent="0.2">
      <c r="B73" t="s">
        <v>80</v>
      </c>
      <c r="C73" t="s">
        <v>4</v>
      </c>
      <c r="D73" s="38">
        <f t="shared" si="11"/>
        <v>368.32412523020258</v>
      </c>
      <c r="E73">
        <v>1086</v>
      </c>
      <c r="F73" s="38">
        <f t="shared" si="12"/>
        <v>92.081031307550646</v>
      </c>
      <c r="G73" s="38">
        <f t="shared" si="13"/>
        <v>460.40515653775327</v>
      </c>
      <c r="H73">
        <v>4</v>
      </c>
      <c r="I73">
        <v>1</v>
      </c>
      <c r="J73">
        <f t="shared" si="14"/>
        <v>5</v>
      </c>
      <c r="K73" s="82">
        <v>200.60180541624874</v>
      </c>
      <c r="L73" s="82">
        <v>100.30090270812437</v>
      </c>
      <c r="M73" s="82">
        <v>300.90270812437308</v>
      </c>
      <c r="N73">
        <v>2</v>
      </c>
      <c r="O73">
        <v>1</v>
      </c>
      <c r="P73">
        <f t="shared" si="15"/>
        <v>3</v>
      </c>
      <c r="Q73" s="60">
        <v>294.9852507374631</v>
      </c>
      <c r="R73" s="60">
        <v>0</v>
      </c>
      <c r="S73" s="60">
        <v>294.9852507374631</v>
      </c>
      <c r="T73">
        <v>3</v>
      </c>
      <c r="U73" s="38">
        <v>258.39793281653749</v>
      </c>
      <c r="V73" s="35">
        <v>3</v>
      </c>
      <c r="W73">
        <v>0</v>
      </c>
      <c r="X73">
        <v>2</v>
      </c>
      <c r="Y73">
        <v>0</v>
      </c>
      <c r="Z73">
        <v>2</v>
      </c>
      <c r="AA73" s="38">
        <v>282.75212064090482</v>
      </c>
      <c r="AB73" s="38">
        <v>0</v>
      </c>
      <c r="AC73" s="38">
        <v>188.50141376060321</v>
      </c>
      <c r="AD73" s="38">
        <v>0</v>
      </c>
      <c r="AE73" s="38">
        <v>188.50141376060321</v>
      </c>
      <c r="AF73">
        <v>3</v>
      </c>
      <c r="AG73" s="38">
        <v>246.91358024691357</v>
      </c>
    </row>
    <row r="74" spans="1:33" s="2" customFormat="1" x14ac:dyDescent="0.2">
      <c r="A74" s="2" t="s">
        <v>81</v>
      </c>
      <c r="B74" s="2" t="s">
        <v>81</v>
      </c>
      <c r="D74" s="37">
        <f t="shared" si="11"/>
        <v>264.9774355152569</v>
      </c>
      <c r="E74" s="2">
        <v>72459</v>
      </c>
      <c r="F74" s="37">
        <f t="shared" si="12"/>
        <v>114.5475372279496</v>
      </c>
      <c r="G74" s="37">
        <f t="shared" si="13"/>
        <v>379.52497274320655</v>
      </c>
      <c r="H74" s="2">
        <v>192</v>
      </c>
      <c r="I74" s="2">
        <v>83</v>
      </c>
      <c r="J74" s="2">
        <f t="shared" ref="J74" si="16">SUM(J58:J73)</f>
        <v>275</v>
      </c>
      <c r="K74" s="82">
        <v>582.09024727193707</v>
      </c>
      <c r="L74" s="82">
        <v>197.13456374276271</v>
      </c>
      <c r="M74" s="82">
        <v>779.22481101469975</v>
      </c>
      <c r="N74" s="2">
        <v>375</v>
      </c>
      <c r="O74" s="2">
        <v>127</v>
      </c>
      <c r="P74">
        <f t="shared" si="15"/>
        <v>502</v>
      </c>
      <c r="Q74" s="61">
        <v>454.53135180416371</v>
      </c>
      <c r="R74" s="61">
        <v>175.29707424529181</v>
      </c>
      <c r="S74" s="61">
        <v>629.82842604945552</v>
      </c>
      <c r="T74" s="2">
        <v>588</v>
      </c>
      <c r="U74" s="37">
        <v>799.88029002462213</v>
      </c>
      <c r="V74" s="2">
        <v>588</v>
      </c>
      <c r="W74" s="2">
        <v>0</v>
      </c>
      <c r="X74" s="2">
        <v>223</v>
      </c>
      <c r="Y74" s="2">
        <v>80</v>
      </c>
      <c r="Z74" s="2">
        <v>303</v>
      </c>
      <c r="AA74" s="37">
        <v>907.35139806184804</v>
      </c>
      <c r="AB74" s="37">
        <v>0</v>
      </c>
      <c r="AC74" s="37">
        <v>344.11456082957841</v>
      </c>
      <c r="AD74" s="37">
        <v>123.44916980433307</v>
      </c>
      <c r="AE74" s="37">
        <v>467.56373063391146</v>
      </c>
      <c r="AF74" s="2">
        <v>555</v>
      </c>
      <c r="AG74" s="37">
        <v>749.19006479481641</v>
      </c>
    </row>
    <row r="75" spans="1:33" x14ac:dyDescent="0.2">
      <c r="A75" t="s">
        <v>9</v>
      </c>
      <c r="B75" t="s">
        <v>82</v>
      </c>
      <c r="C75" t="s">
        <v>13</v>
      </c>
      <c r="D75" s="38">
        <f t="shared" si="11"/>
        <v>228.88167349763134</v>
      </c>
      <c r="E75">
        <v>18787</v>
      </c>
      <c r="F75" s="38">
        <f t="shared" si="12"/>
        <v>47.905466546015866</v>
      </c>
      <c r="G75" s="38">
        <f t="shared" si="13"/>
        <v>276.78714004364718</v>
      </c>
      <c r="H75">
        <v>43</v>
      </c>
      <c r="I75">
        <v>9</v>
      </c>
      <c r="J75">
        <f t="shared" si="14"/>
        <v>52</v>
      </c>
      <c r="K75" s="82">
        <v>566.60638939119951</v>
      </c>
      <c r="L75" s="82">
        <v>162.74864376130199</v>
      </c>
      <c r="M75" s="82">
        <v>729.35503315250151</v>
      </c>
      <c r="N75">
        <v>94</v>
      </c>
      <c r="O75">
        <v>27</v>
      </c>
      <c r="P75">
        <f t="shared" si="15"/>
        <v>121</v>
      </c>
      <c r="Q75" s="60">
        <v>372.46185269734468</v>
      </c>
      <c r="R75" s="60">
        <v>144.17878168929474</v>
      </c>
      <c r="S75" s="60">
        <v>516.64063438663948</v>
      </c>
      <c r="T75">
        <v>140</v>
      </c>
      <c r="U75" s="38">
        <v>724.18787502586383</v>
      </c>
      <c r="V75" s="35">
        <v>139</v>
      </c>
      <c r="W75">
        <v>1</v>
      </c>
      <c r="X75">
        <v>69</v>
      </c>
      <c r="Y75">
        <v>16</v>
      </c>
      <c r="Z75">
        <v>85</v>
      </c>
      <c r="AA75" s="38">
        <v>834.03336133445339</v>
      </c>
      <c r="AB75" s="38">
        <v>37.509377344336087</v>
      </c>
      <c r="AC75" s="38">
        <v>414.01656066242651</v>
      </c>
      <c r="AD75" s="38">
        <v>96.003840153606149</v>
      </c>
      <c r="AE75" s="38">
        <v>510.02040081603263</v>
      </c>
      <c r="AF75">
        <v>105</v>
      </c>
      <c r="AG75" s="38">
        <v>539.40203431624366</v>
      </c>
    </row>
    <row r="76" spans="1:33" x14ac:dyDescent="0.2">
      <c r="B76" s="35" t="s">
        <v>83</v>
      </c>
      <c r="C76" t="s">
        <v>13</v>
      </c>
      <c r="D76" s="38">
        <f t="shared" si="11"/>
        <v>218.50899742930594</v>
      </c>
      <c r="E76">
        <v>15560</v>
      </c>
      <c r="F76" s="38">
        <f t="shared" si="12"/>
        <v>96.401028277634964</v>
      </c>
      <c r="G76" s="38">
        <f t="shared" si="13"/>
        <v>314.91002570694087</v>
      </c>
      <c r="H76">
        <v>34</v>
      </c>
      <c r="I76">
        <v>15</v>
      </c>
      <c r="J76">
        <f t="shared" si="14"/>
        <v>49</v>
      </c>
      <c r="K76" s="82">
        <v>418.78552198623987</v>
      </c>
      <c r="L76" s="82">
        <v>194.43613520789708</v>
      </c>
      <c r="M76" s="82">
        <v>613.22165719413704</v>
      </c>
      <c r="N76">
        <v>56</v>
      </c>
      <c r="O76">
        <v>26</v>
      </c>
      <c r="P76">
        <f t="shared" si="15"/>
        <v>82</v>
      </c>
      <c r="Q76" s="60">
        <v>394.32774702358381</v>
      </c>
      <c r="R76" s="60">
        <v>98.581936755895953</v>
      </c>
      <c r="S76" s="60">
        <v>492.90968377947979</v>
      </c>
      <c r="T76">
        <v>74</v>
      </c>
      <c r="U76" s="38">
        <v>477.54259163655138</v>
      </c>
      <c r="V76" s="35">
        <v>74</v>
      </c>
      <c r="W76">
        <v>0</v>
      </c>
      <c r="X76">
        <v>29</v>
      </c>
      <c r="Y76">
        <v>9</v>
      </c>
      <c r="Z76">
        <v>38</v>
      </c>
      <c r="AA76" s="38">
        <v>567.31064090769701</v>
      </c>
      <c r="AB76" s="38">
        <v>0</v>
      </c>
      <c r="AC76" s="38">
        <v>222.3244403557191</v>
      </c>
      <c r="AD76" s="38">
        <v>68.99724011039558</v>
      </c>
      <c r="AE76" s="38">
        <v>291.32168046611469</v>
      </c>
      <c r="AF76">
        <v>74</v>
      </c>
      <c r="AG76" s="38">
        <v>478.06705859551653</v>
      </c>
    </row>
    <row r="77" spans="1:33" x14ac:dyDescent="0.2">
      <c r="B77" t="s">
        <v>84</v>
      </c>
      <c r="C77" t="s">
        <v>13</v>
      </c>
      <c r="D77" s="38">
        <f t="shared" si="11"/>
        <v>290.85140137493391</v>
      </c>
      <c r="E77">
        <v>15128</v>
      </c>
      <c r="F77" s="38">
        <f t="shared" si="12"/>
        <v>79.323109465891065</v>
      </c>
      <c r="G77" s="38">
        <f t="shared" si="13"/>
        <v>370.17451084082495</v>
      </c>
      <c r="H77">
        <v>44</v>
      </c>
      <c r="I77">
        <v>12</v>
      </c>
      <c r="J77">
        <f t="shared" si="14"/>
        <v>56</v>
      </c>
      <c r="K77" s="82">
        <v>425.34467585802292</v>
      </c>
      <c r="L77" s="82">
        <v>110.00293341155763</v>
      </c>
      <c r="M77" s="82">
        <v>535.34760926958052</v>
      </c>
      <c r="N77">
        <v>58</v>
      </c>
      <c r="O77">
        <v>15</v>
      </c>
      <c r="P77">
        <f t="shared" si="15"/>
        <v>73</v>
      </c>
      <c r="Q77" s="60">
        <v>278.32710759540026</v>
      </c>
      <c r="R77" s="60">
        <v>95.217168387900102</v>
      </c>
      <c r="S77" s="60">
        <v>373.54427598330039</v>
      </c>
      <c r="T77">
        <v>111</v>
      </c>
      <c r="U77" s="38">
        <v>715.39056457849961</v>
      </c>
      <c r="V77" s="35">
        <v>110</v>
      </c>
      <c r="W77">
        <v>1</v>
      </c>
      <c r="X77">
        <v>45</v>
      </c>
      <c r="Y77">
        <v>12</v>
      </c>
      <c r="Z77">
        <v>57</v>
      </c>
      <c r="AA77" s="38">
        <v>805.86080586080584</v>
      </c>
      <c r="AB77" s="38">
        <v>53.59056806002144</v>
      </c>
      <c r="AC77" s="38">
        <v>329.67032967032969</v>
      </c>
      <c r="AD77" s="38">
        <v>87.912087912087912</v>
      </c>
      <c r="AE77" s="38">
        <v>417.58241758241758</v>
      </c>
      <c r="AF77">
        <v>81</v>
      </c>
      <c r="AG77" s="38">
        <v>523.49253538421772</v>
      </c>
    </row>
    <row r="78" spans="1:33" x14ac:dyDescent="0.2">
      <c r="B78" t="s">
        <v>85</v>
      </c>
      <c r="C78" t="s">
        <v>13</v>
      </c>
      <c r="D78" s="38">
        <f t="shared" si="11"/>
        <v>375.79113924050631</v>
      </c>
      <c r="E78">
        <v>20224</v>
      </c>
      <c r="F78" s="38">
        <f t="shared" si="12"/>
        <v>158.22784810126581</v>
      </c>
      <c r="G78" s="38">
        <f t="shared" si="13"/>
        <v>534.01898734177212</v>
      </c>
      <c r="H78">
        <v>76</v>
      </c>
      <c r="I78">
        <v>32</v>
      </c>
      <c r="J78">
        <f t="shared" si="14"/>
        <v>108</v>
      </c>
      <c r="K78" s="82">
        <v>501.25313283208015</v>
      </c>
      <c r="L78" s="82">
        <v>220.79007041413055</v>
      </c>
      <c r="M78" s="82">
        <v>722.04320324621074</v>
      </c>
      <c r="N78">
        <v>84</v>
      </c>
      <c r="O78">
        <v>37</v>
      </c>
      <c r="P78">
        <f t="shared" si="15"/>
        <v>121</v>
      </c>
      <c r="Q78" s="60">
        <v>520.67566749409696</v>
      </c>
      <c r="R78" s="60">
        <v>296.66404310710175</v>
      </c>
      <c r="S78" s="60">
        <v>817.33971060119882</v>
      </c>
      <c r="T78">
        <v>196</v>
      </c>
      <c r="U78" s="38">
        <v>975.46409197232867</v>
      </c>
      <c r="V78" s="35">
        <v>196</v>
      </c>
      <c r="W78">
        <v>0</v>
      </c>
      <c r="X78">
        <v>80</v>
      </c>
      <c r="Y78">
        <v>42</v>
      </c>
      <c r="Z78">
        <v>122</v>
      </c>
      <c r="AA78" s="38">
        <v>1186.3688638702258</v>
      </c>
      <c r="AB78" s="38">
        <v>0</v>
      </c>
      <c r="AC78" s="38">
        <v>484.23218933478603</v>
      </c>
      <c r="AD78" s="38">
        <v>254.22189940076265</v>
      </c>
      <c r="AE78" s="38">
        <v>738.45408873554868</v>
      </c>
      <c r="AF78">
        <v>152</v>
      </c>
      <c r="AG78" s="38">
        <v>759.16491858955146</v>
      </c>
    </row>
    <row r="79" spans="1:33" x14ac:dyDescent="0.2">
      <c r="B79" t="s">
        <v>86</v>
      </c>
      <c r="C79" t="s">
        <v>13</v>
      </c>
      <c r="D79" s="38">
        <f t="shared" si="11"/>
        <v>145.34883720930233</v>
      </c>
      <c r="E79">
        <v>2752</v>
      </c>
      <c r="F79" s="38">
        <f t="shared" si="12"/>
        <v>72.674418604651166</v>
      </c>
      <c r="G79" s="38">
        <f t="shared" si="13"/>
        <v>218.02325581395348</v>
      </c>
      <c r="H79">
        <v>4</v>
      </c>
      <c r="I79">
        <v>2</v>
      </c>
      <c r="J79">
        <f t="shared" si="14"/>
        <v>6</v>
      </c>
      <c r="K79" s="82">
        <v>402.09087253719338</v>
      </c>
      <c r="L79" s="82">
        <v>40.209087253719339</v>
      </c>
      <c r="M79" s="82">
        <v>442.29995979091274</v>
      </c>
      <c r="N79">
        <v>10</v>
      </c>
      <c r="O79">
        <v>1</v>
      </c>
      <c r="P79">
        <f t="shared" si="15"/>
        <v>11</v>
      </c>
      <c r="Q79" s="60">
        <v>553.14105096799688</v>
      </c>
      <c r="R79" s="60">
        <v>118.53022520742789</v>
      </c>
      <c r="S79" s="60">
        <v>671.67127617542474</v>
      </c>
      <c r="T79">
        <v>21</v>
      </c>
      <c r="U79" s="38">
        <v>746.26865671641792</v>
      </c>
      <c r="V79" s="35">
        <v>21</v>
      </c>
      <c r="W79">
        <v>0</v>
      </c>
      <c r="X79">
        <v>16</v>
      </c>
      <c r="Y79">
        <v>2</v>
      </c>
      <c r="Z79">
        <v>18</v>
      </c>
      <c r="AA79" s="38">
        <v>816.48522550544328</v>
      </c>
      <c r="AB79" s="38">
        <v>0</v>
      </c>
      <c r="AC79" s="38">
        <v>622.08398133748051</v>
      </c>
      <c r="AD79" s="38">
        <v>77.760497667185064</v>
      </c>
      <c r="AE79" s="38">
        <v>699.84447900466569</v>
      </c>
      <c r="AF79">
        <v>20</v>
      </c>
      <c r="AG79" s="38">
        <v>706.21468926553678</v>
      </c>
    </row>
    <row r="80" spans="1:33" x14ac:dyDescent="0.2">
      <c r="B80" t="s">
        <v>87</v>
      </c>
      <c r="C80" t="s">
        <v>13</v>
      </c>
      <c r="D80" s="38">
        <f t="shared" si="11"/>
        <v>431.58085350395362</v>
      </c>
      <c r="E80">
        <v>33134</v>
      </c>
      <c r="F80" s="38">
        <f t="shared" si="12"/>
        <v>141.84825255025049</v>
      </c>
      <c r="G80" s="38">
        <f t="shared" si="13"/>
        <v>573.42910605420423</v>
      </c>
      <c r="H80">
        <v>143</v>
      </c>
      <c r="I80">
        <v>47</v>
      </c>
      <c r="J80">
        <f t="shared" si="14"/>
        <v>190</v>
      </c>
      <c r="K80" s="82">
        <v>511.65434906196703</v>
      </c>
      <c r="L80" s="82">
        <v>163.44513928368391</v>
      </c>
      <c r="M80" s="82">
        <v>675.09948834565091</v>
      </c>
      <c r="N80">
        <v>144</v>
      </c>
      <c r="O80">
        <v>46</v>
      </c>
      <c r="P80">
        <f t="shared" si="15"/>
        <v>190</v>
      </c>
      <c r="Q80" s="60">
        <v>455.45832735618995</v>
      </c>
      <c r="R80" s="60">
        <v>143.45144168698894</v>
      </c>
      <c r="S80" s="60">
        <v>598.90976904317893</v>
      </c>
      <c r="T80">
        <v>275</v>
      </c>
      <c r="U80" s="38">
        <v>827.14229855325289</v>
      </c>
      <c r="V80" s="35">
        <v>274</v>
      </c>
      <c r="W80">
        <v>1</v>
      </c>
      <c r="X80">
        <v>134</v>
      </c>
      <c r="Y80">
        <v>50</v>
      </c>
      <c r="Z80">
        <v>184</v>
      </c>
      <c r="AA80" s="38">
        <v>985.29253119493694</v>
      </c>
      <c r="AB80" s="38">
        <v>18.389113644722325</v>
      </c>
      <c r="AC80" s="38">
        <v>481.85839116832682</v>
      </c>
      <c r="AD80" s="38">
        <v>179.79790715236075</v>
      </c>
      <c r="AE80" s="38">
        <v>661.6562983206876</v>
      </c>
      <c r="AF80">
        <v>244</v>
      </c>
      <c r="AG80" s="38">
        <v>730.56079523339019</v>
      </c>
    </row>
    <row r="81" spans="1:33" x14ac:dyDescent="0.2">
      <c r="B81" t="s">
        <v>88</v>
      </c>
      <c r="C81" t="s">
        <v>13</v>
      </c>
      <c r="D81" s="38">
        <f t="shared" si="11"/>
        <v>215.51724137931035</v>
      </c>
      <c r="E81">
        <v>1392</v>
      </c>
      <c r="F81" s="38">
        <f t="shared" si="12"/>
        <v>71.839080459770116</v>
      </c>
      <c r="G81" s="38">
        <f t="shared" si="13"/>
        <v>287.35632183908046</v>
      </c>
      <c r="H81">
        <v>3</v>
      </c>
      <c r="I81">
        <v>1</v>
      </c>
      <c r="J81">
        <f t="shared" si="14"/>
        <v>4</v>
      </c>
      <c r="K81" s="82">
        <v>232.73855702094647</v>
      </c>
      <c r="L81" s="82">
        <v>77.579519006982153</v>
      </c>
      <c r="M81" s="82">
        <v>310.31807602792861</v>
      </c>
      <c r="N81">
        <v>3</v>
      </c>
      <c r="O81">
        <v>1</v>
      </c>
      <c r="P81">
        <f t="shared" si="15"/>
        <v>4</v>
      </c>
      <c r="Q81" s="60">
        <v>77.579519006982153</v>
      </c>
      <c r="R81" s="60">
        <v>77.579519006982153</v>
      </c>
      <c r="S81" s="60">
        <v>155.15903801396431</v>
      </c>
      <c r="T81">
        <v>5</v>
      </c>
      <c r="U81" s="38">
        <v>350.14005602240894</v>
      </c>
      <c r="V81" s="35">
        <v>5</v>
      </c>
      <c r="W81">
        <v>0</v>
      </c>
      <c r="X81">
        <v>2</v>
      </c>
      <c r="Y81">
        <v>2</v>
      </c>
      <c r="Z81">
        <v>4</v>
      </c>
      <c r="AA81" s="38">
        <v>372.02380952380952</v>
      </c>
      <c r="AB81" s="38">
        <v>0</v>
      </c>
      <c r="AC81" s="38">
        <v>148.8095238095238</v>
      </c>
      <c r="AD81" s="38">
        <v>148.8095238095238</v>
      </c>
      <c r="AE81" s="38">
        <v>297.61904761904759</v>
      </c>
      <c r="AF81">
        <v>17</v>
      </c>
      <c r="AG81" s="38">
        <v>1158.8275391956374</v>
      </c>
    </row>
    <row r="82" spans="1:33" x14ac:dyDescent="0.2">
      <c r="B82" t="s">
        <v>89</v>
      </c>
      <c r="C82" t="s">
        <v>13</v>
      </c>
      <c r="D82" s="38">
        <f t="shared" si="11"/>
        <v>325.82518770364072</v>
      </c>
      <c r="E82">
        <v>14118</v>
      </c>
      <c r="F82" s="38">
        <f t="shared" si="12"/>
        <v>63.748406289842755</v>
      </c>
      <c r="G82" s="38">
        <f t="shared" si="13"/>
        <v>389.57359399348348</v>
      </c>
      <c r="H82">
        <v>46</v>
      </c>
      <c r="I82">
        <v>9</v>
      </c>
      <c r="J82">
        <f t="shared" si="14"/>
        <v>55</v>
      </c>
      <c r="K82" s="82">
        <v>430.48177321853814</v>
      </c>
      <c r="L82" s="82">
        <v>201.50210661293278</v>
      </c>
      <c r="M82" s="82">
        <v>631.98387983147097</v>
      </c>
      <c r="N82">
        <v>47</v>
      </c>
      <c r="O82">
        <v>22</v>
      </c>
      <c r="P82">
        <f t="shared" si="15"/>
        <v>69</v>
      </c>
      <c r="Q82" s="60">
        <v>646.91543221451343</v>
      </c>
      <c r="R82" s="60">
        <v>168.76054753422088</v>
      </c>
      <c r="S82" s="60">
        <v>815.67597974873433</v>
      </c>
      <c r="T82">
        <v>100</v>
      </c>
      <c r="U82" s="38">
        <v>728.65053920139906</v>
      </c>
      <c r="V82" s="35">
        <v>100</v>
      </c>
      <c r="W82">
        <v>0</v>
      </c>
      <c r="X82">
        <v>48</v>
      </c>
      <c r="Y82">
        <v>12</v>
      </c>
      <c r="Z82">
        <v>60</v>
      </c>
      <c r="AA82" s="38">
        <v>954.92742551566084</v>
      </c>
      <c r="AB82" s="38">
        <v>0</v>
      </c>
      <c r="AC82" s="38">
        <v>458.36516424751721</v>
      </c>
      <c r="AD82" s="38">
        <v>114.5912910618793</v>
      </c>
      <c r="AE82" s="38">
        <v>572.95645530939646</v>
      </c>
      <c r="AF82">
        <v>58</v>
      </c>
      <c r="AG82" s="38">
        <v>431.09855804965065</v>
      </c>
    </row>
    <row r="83" spans="1:33" x14ac:dyDescent="0.2">
      <c r="B83" t="s">
        <v>90</v>
      </c>
      <c r="C83" t="s">
        <v>13</v>
      </c>
      <c r="D83" s="38">
        <f t="shared" si="11"/>
        <v>441.16399423093236</v>
      </c>
      <c r="E83">
        <v>23574</v>
      </c>
      <c r="F83" s="38">
        <f t="shared" si="12"/>
        <v>135.7427674556715</v>
      </c>
      <c r="G83" s="38">
        <f t="shared" si="13"/>
        <v>576.90676168660389</v>
      </c>
      <c r="H83">
        <v>104</v>
      </c>
      <c r="I83">
        <v>32</v>
      </c>
      <c r="J83">
        <f t="shared" si="14"/>
        <v>136</v>
      </c>
      <c r="K83" s="82">
        <v>620.4653490117588</v>
      </c>
      <c r="L83" s="82">
        <v>175.13134851138355</v>
      </c>
      <c r="M83" s="82">
        <v>795.59669752314232</v>
      </c>
      <c r="N83">
        <v>124</v>
      </c>
      <c r="O83">
        <v>35</v>
      </c>
      <c r="P83">
        <f t="shared" si="15"/>
        <v>159</v>
      </c>
      <c r="Q83" s="60">
        <v>650.13607499244029</v>
      </c>
      <c r="R83" s="60">
        <v>191.51295232335451</v>
      </c>
      <c r="S83" s="60">
        <v>841.6490273157948</v>
      </c>
      <c r="T83">
        <v>206</v>
      </c>
      <c r="U83" s="38">
        <v>868.42881834661273</v>
      </c>
      <c r="V83" s="35">
        <v>206</v>
      </c>
      <c r="W83">
        <v>0</v>
      </c>
      <c r="X83">
        <v>106</v>
      </c>
      <c r="Y83">
        <v>25</v>
      </c>
      <c r="Z83">
        <v>131</v>
      </c>
      <c r="AA83" s="38">
        <v>1046.2694905784956</v>
      </c>
      <c r="AB83" s="38">
        <v>0</v>
      </c>
      <c r="AC83" s="38">
        <v>538.37167961806085</v>
      </c>
      <c r="AD83" s="38">
        <v>126.97445274010869</v>
      </c>
      <c r="AE83" s="38">
        <v>665.34613235816948</v>
      </c>
      <c r="AF83">
        <v>106</v>
      </c>
      <c r="AG83" s="38">
        <v>445.50918337326107</v>
      </c>
    </row>
    <row r="84" spans="1:33" x14ac:dyDescent="0.2">
      <c r="B84" t="s">
        <v>91</v>
      </c>
      <c r="C84" t="s">
        <v>13</v>
      </c>
      <c r="D84" s="38">
        <f t="shared" si="11"/>
        <v>488.73201194678251</v>
      </c>
      <c r="E84">
        <v>22098</v>
      </c>
      <c r="F84" s="38">
        <f t="shared" si="12"/>
        <v>194.58774549733008</v>
      </c>
      <c r="G84" s="38">
        <f t="shared" si="13"/>
        <v>683.31975744411261</v>
      </c>
      <c r="H84">
        <v>108</v>
      </c>
      <c r="I84">
        <v>43</v>
      </c>
      <c r="J84">
        <f t="shared" si="14"/>
        <v>151</v>
      </c>
      <c r="K84" s="82">
        <v>714.9094084261078</v>
      </c>
      <c r="L84" s="82">
        <v>152.80506439641999</v>
      </c>
      <c r="M84" s="82">
        <v>867.7144728225278</v>
      </c>
      <c r="N84">
        <v>131</v>
      </c>
      <c r="O84">
        <v>28</v>
      </c>
      <c r="P84">
        <f t="shared" si="15"/>
        <v>159</v>
      </c>
      <c r="Q84" s="60">
        <v>578.51239669421489</v>
      </c>
      <c r="R84" s="60">
        <v>137.74104683195591</v>
      </c>
      <c r="S84" s="60">
        <v>716.25344352617083</v>
      </c>
      <c r="T84">
        <v>236</v>
      </c>
      <c r="U84" s="38">
        <v>1068.9374037503396</v>
      </c>
      <c r="V84" s="35">
        <v>236</v>
      </c>
      <c r="W84">
        <v>0</v>
      </c>
      <c r="X84">
        <v>93</v>
      </c>
      <c r="Y84">
        <v>25</v>
      </c>
      <c r="Z84">
        <v>118</v>
      </c>
      <c r="AA84" s="38">
        <v>1309.0021631815409</v>
      </c>
      <c r="AB84" s="38">
        <v>0</v>
      </c>
      <c r="AC84" s="38">
        <v>515.83559820289531</v>
      </c>
      <c r="AD84" s="38">
        <v>138.6654833878751</v>
      </c>
      <c r="AE84" s="38">
        <v>654.50108159077047</v>
      </c>
      <c r="AF84">
        <v>152</v>
      </c>
      <c r="AG84" s="38">
        <v>693.62051656475307</v>
      </c>
    </row>
    <row r="85" spans="1:33" s="2" customFormat="1" x14ac:dyDescent="0.2">
      <c r="A85"/>
      <c r="B85" t="s">
        <v>92</v>
      </c>
      <c r="C85" t="s">
        <v>13</v>
      </c>
      <c r="D85" s="38">
        <f t="shared" si="11"/>
        <v>251.5435627715527</v>
      </c>
      <c r="E85">
        <v>4373</v>
      </c>
      <c r="F85" s="38">
        <f t="shared" si="12"/>
        <v>91.470386462382805</v>
      </c>
      <c r="G85" s="38">
        <f t="shared" si="13"/>
        <v>343.01394923393553</v>
      </c>
      <c r="H85">
        <v>11</v>
      </c>
      <c r="I85">
        <v>4</v>
      </c>
      <c r="J85">
        <f t="shared" si="14"/>
        <v>15</v>
      </c>
      <c r="K85" s="82">
        <v>229.06592008144565</v>
      </c>
      <c r="L85" s="82">
        <v>25.451768897938408</v>
      </c>
      <c r="M85" s="82">
        <v>254.51768897938408</v>
      </c>
      <c r="N85">
        <v>9</v>
      </c>
      <c r="O85">
        <v>1</v>
      </c>
      <c r="P85">
        <f t="shared" si="15"/>
        <v>10</v>
      </c>
      <c r="Q85" s="60">
        <v>202.58293238794633</v>
      </c>
      <c r="R85" s="60">
        <v>75.96859964547987</v>
      </c>
      <c r="S85" s="60">
        <v>278.55153203342616</v>
      </c>
      <c r="T85">
        <v>13</v>
      </c>
      <c r="U85" s="38">
        <v>290.69767441860466</v>
      </c>
      <c r="V85" s="35">
        <v>13</v>
      </c>
      <c r="W85">
        <v>0</v>
      </c>
      <c r="X85">
        <v>6</v>
      </c>
      <c r="Y85">
        <v>1</v>
      </c>
      <c r="Z85">
        <v>7</v>
      </c>
      <c r="AA85" s="38">
        <v>326.38714536781322</v>
      </c>
      <c r="AB85" s="38">
        <v>0</v>
      </c>
      <c r="AC85" s="38">
        <v>150.64022093899072</v>
      </c>
      <c r="AD85" s="38">
        <v>25.106703489831784</v>
      </c>
      <c r="AE85" s="38">
        <v>175.7469244288225</v>
      </c>
      <c r="AF85">
        <v>5</v>
      </c>
      <c r="AG85" s="38">
        <v>109.7213078779899</v>
      </c>
    </row>
    <row r="86" spans="1:33" x14ac:dyDescent="0.2">
      <c r="B86" t="s">
        <v>93</v>
      </c>
      <c r="C86" t="s">
        <v>13</v>
      </c>
      <c r="D86" s="38">
        <f t="shared" si="11"/>
        <v>493.5957513277101</v>
      </c>
      <c r="E86">
        <v>16005</v>
      </c>
      <c r="F86" s="38">
        <f t="shared" si="12"/>
        <v>199.93751952514842</v>
      </c>
      <c r="G86" s="38">
        <f t="shared" si="13"/>
        <v>693.53327085285844</v>
      </c>
      <c r="H86">
        <v>79</v>
      </c>
      <c r="I86">
        <v>32</v>
      </c>
      <c r="J86">
        <f t="shared" si="14"/>
        <v>111</v>
      </c>
      <c r="K86" s="82">
        <v>618.52597063864664</v>
      </c>
      <c r="L86" s="82">
        <v>387.51024666517623</v>
      </c>
      <c r="M86" s="82">
        <v>1006.0362173038229</v>
      </c>
      <c r="N86">
        <v>83</v>
      </c>
      <c r="O86">
        <v>52</v>
      </c>
      <c r="P86">
        <f t="shared" si="15"/>
        <v>135</v>
      </c>
      <c r="Q86" s="60">
        <v>634.02337483767474</v>
      </c>
      <c r="R86" s="60">
        <v>229.16507524253305</v>
      </c>
      <c r="S86" s="60">
        <v>863.18845008020776</v>
      </c>
      <c r="T86">
        <v>122</v>
      </c>
      <c r="U86" s="38">
        <v>798.84756416972232</v>
      </c>
      <c r="V86" s="35">
        <v>119</v>
      </c>
      <c r="W86">
        <v>3</v>
      </c>
      <c r="X86">
        <v>55</v>
      </c>
      <c r="Y86">
        <v>19</v>
      </c>
      <c r="Z86">
        <v>74</v>
      </c>
      <c r="AA86" s="38">
        <v>925.709840528977</v>
      </c>
      <c r="AB86" s="38">
        <v>124.12081092263136</v>
      </c>
      <c r="AC86" s="38">
        <v>427.8490859587709</v>
      </c>
      <c r="AD86" s="38">
        <v>147.80241151302994</v>
      </c>
      <c r="AE86" s="38">
        <v>575.65149747180089</v>
      </c>
      <c r="AF86">
        <v>65</v>
      </c>
      <c r="AG86" s="38">
        <v>434.11473986509048</v>
      </c>
    </row>
    <row r="87" spans="1:33" x14ac:dyDescent="0.2">
      <c r="B87" t="s">
        <v>94</v>
      </c>
      <c r="C87" t="s">
        <v>13</v>
      </c>
      <c r="D87" s="38">
        <f t="shared" si="11"/>
        <v>121.06537530266344</v>
      </c>
      <c r="E87">
        <v>9912</v>
      </c>
      <c r="F87" s="38">
        <f t="shared" si="12"/>
        <v>30.26634382566586</v>
      </c>
      <c r="G87" s="38">
        <f t="shared" si="13"/>
        <v>151.3317191283293</v>
      </c>
      <c r="H87">
        <v>12</v>
      </c>
      <c r="I87">
        <v>3</v>
      </c>
      <c r="J87">
        <f t="shared" si="14"/>
        <v>15</v>
      </c>
      <c r="K87" s="82">
        <v>325.56974705735036</v>
      </c>
      <c r="L87" s="82">
        <v>125.21913348359629</v>
      </c>
      <c r="M87" s="82">
        <v>450.78888054094665</v>
      </c>
      <c r="N87">
        <v>26</v>
      </c>
      <c r="O87">
        <v>10</v>
      </c>
      <c r="P87">
        <f t="shared" si="15"/>
        <v>36</v>
      </c>
      <c r="Q87" s="60">
        <v>455.86931746232744</v>
      </c>
      <c r="R87" s="60">
        <v>139.2934025579334</v>
      </c>
      <c r="S87" s="60">
        <v>595.16272002026085</v>
      </c>
      <c r="T87">
        <v>43</v>
      </c>
      <c r="U87" s="38">
        <v>443.48184818481849</v>
      </c>
      <c r="V87" s="35">
        <v>43</v>
      </c>
      <c r="W87">
        <v>0</v>
      </c>
      <c r="X87">
        <v>18</v>
      </c>
      <c r="Y87">
        <v>8</v>
      </c>
      <c r="Z87">
        <v>26</v>
      </c>
      <c r="AA87" s="38">
        <v>551.63566388710717</v>
      </c>
      <c r="AB87" s="38">
        <v>0</v>
      </c>
      <c r="AC87" s="38">
        <v>230.91725465041694</v>
      </c>
      <c r="AD87" s="38">
        <v>102.62989095574086</v>
      </c>
      <c r="AE87" s="38">
        <v>333.54714560615781</v>
      </c>
      <c r="AF87">
        <v>19</v>
      </c>
      <c r="AG87" s="38">
        <v>199.41225860621327</v>
      </c>
    </row>
    <row r="88" spans="1:33" s="2" customFormat="1" x14ac:dyDescent="0.2">
      <c r="A88" s="2" t="s">
        <v>95</v>
      </c>
      <c r="B88" s="2" t="s">
        <v>95</v>
      </c>
      <c r="D88" s="37">
        <f t="shared" si="11"/>
        <v>358.77943945152924</v>
      </c>
      <c r="E88" s="2">
        <v>197057</v>
      </c>
      <c r="F88" s="37">
        <f t="shared" si="12"/>
        <v>122.29963919069102</v>
      </c>
      <c r="G88" s="37">
        <f t="shared" si="13"/>
        <v>481.07907864222028</v>
      </c>
      <c r="H88" s="2">
        <v>707</v>
      </c>
      <c r="I88" s="2">
        <v>241</v>
      </c>
      <c r="J88" s="2">
        <f t="shared" ref="J88" si="17">SUM(J75:J87)</f>
        <v>948</v>
      </c>
      <c r="K88" s="82">
        <v>520.86767323795084</v>
      </c>
      <c r="L88" s="82">
        <v>180.41561524122346</v>
      </c>
      <c r="M88" s="82">
        <v>701.2832884791743</v>
      </c>
      <c r="N88" s="2">
        <v>869</v>
      </c>
      <c r="O88" s="2">
        <v>301</v>
      </c>
      <c r="P88">
        <f t="shared" si="15"/>
        <v>1170</v>
      </c>
      <c r="Q88" s="60">
        <v>490.01222005783353</v>
      </c>
      <c r="R88" s="60">
        <v>162.12749996975234</v>
      </c>
      <c r="S88" s="60">
        <v>652.13972002758589</v>
      </c>
      <c r="T88" s="2">
        <v>1542</v>
      </c>
      <c r="U88" s="37">
        <v>783.18240226726732</v>
      </c>
      <c r="V88" s="2">
        <v>1536</v>
      </c>
      <c r="W88" s="2">
        <v>6</v>
      </c>
      <c r="X88" s="2">
        <v>701</v>
      </c>
      <c r="Y88" s="2">
        <v>223</v>
      </c>
      <c r="Z88" s="2">
        <v>924</v>
      </c>
      <c r="AA88" s="37">
        <v>934.14178764086626</v>
      </c>
      <c r="AB88" s="37">
        <v>18.484288354898336</v>
      </c>
      <c r="AC88" s="37">
        <v>426.32382365641098</v>
      </c>
      <c r="AD88" s="37">
        <v>135.62084547129766</v>
      </c>
      <c r="AE88" s="37">
        <v>561.94466912770861</v>
      </c>
      <c r="AF88" s="2">
        <v>1098</v>
      </c>
      <c r="AG88" s="37">
        <v>559.18556506770835</v>
      </c>
    </row>
    <row r="89" spans="1:33" x14ac:dyDescent="0.2">
      <c r="A89" t="s">
        <v>10</v>
      </c>
      <c r="B89" t="s">
        <v>96</v>
      </c>
      <c r="C89" t="s">
        <v>4</v>
      </c>
      <c r="D89" s="38">
        <f t="shared" si="11"/>
        <v>433.059983414724</v>
      </c>
      <c r="E89">
        <v>21706</v>
      </c>
      <c r="F89" s="38">
        <f t="shared" si="12"/>
        <v>105.9614853036027</v>
      </c>
      <c r="G89" s="38">
        <f t="shared" si="13"/>
        <v>539.02146871832679</v>
      </c>
      <c r="H89">
        <v>94</v>
      </c>
      <c r="I89">
        <v>23</v>
      </c>
      <c r="J89">
        <f t="shared" si="14"/>
        <v>117</v>
      </c>
      <c r="K89" s="82">
        <v>704.04700400141826</v>
      </c>
      <c r="L89" s="82">
        <v>197.5383680291749</v>
      </c>
      <c r="M89" s="82">
        <v>901.58537203059325</v>
      </c>
      <c r="N89">
        <v>139</v>
      </c>
      <c r="O89">
        <v>39</v>
      </c>
      <c r="P89">
        <f t="shared" si="15"/>
        <v>178</v>
      </c>
      <c r="Q89" s="60">
        <v>326.86311978276171</v>
      </c>
      <c r="R89" s="60">
        <v>80.458614100372117</v>
      </c>
      <c r="S89" s="60">
        <v>407.32173388313385</v>
      </c>
      <c r="T89">
        <v>67</v>
      </c>
      <c r="U89" s="38">
        <v>301.27253923287918</v>
      </c>
      <c r="V89" s="35">
        <v>67</v>
      </c>
      <c r="W89">
        <v>0</v>
      </c>
      <c r="X89">
        <v>30</v>
      </c>
      <c r="Y89">
        <v>6</v>
      </c>
      <c r="Z89">
        <v>36</v>
      </c>
      <c r="AA89" s="38">
        <v>335.68816072949545</v>
      </c>
      <c r="AB89" s="38">
        <v>0</v>
      </c>
      <c r="AC89" s="38">
        <v>150.30813166992334</v>
      </c>
      <c r="AD89" s="38">
        <v>30.06162633398467</v>
      </c>
      <c r="AE89" s="38">
        <v>180.369758003908</v>
      </c>
      <c r="AF89">
        <v>91</v>
      </c>
      <c r="AG89" s="38">
        <v>405.11062636335305</v>
      </c>
    </row>
    <row r="90" spans="1:33" x14ac:dyDescent="0.2">
      <c r="B90" t="s">
        <v>97</v>
      </c>
      <c r="C90" t="s">
        <v>4</v>
      </c>
      <c r="D90" s="38">
        <f t="shared" si="11"/>
        <v>150.82956259426848</v>
      </c>
      <c r="E90">
        <v>3315</v>
      </c>
      <c r="F90" s="38">
        <f t="shared" si="12"/>
        <v>30.165912518853698</v>
      </c>
      <c r="G90" s="38">
        <f t="shared" si="13"/>
        <v>180.99547511312218</v>
      </c>
      <c r="H90">
        <v>5</v>
      </c>
      <c r="I90">
        <v>1</v>
      </c>
      <c r="J90">
        <f t="shared" si="14"/>
        <v>6</v>
      </c>
      <c r="K90" s="82">
        <v>233.72287145242069</v>
      </c>
      <c r="L90" s="82">
        <v>33.388981636060102</v>
      </c>
      <c r="M90" s="82">
        <v>267.11185308848081</v>
      </c>
      <c r="N90">
        <v>7</v>
      </c>
      <c r="O90">
        <v>1</v>
      </c>
      <c r="P90">
        <f t="shared" si="15"/>
        <v>8</v>
      </c>
      <c r="Q90" s="60">
        <v>97.087378640776706</v>
      </c>
      <c r="R90" s="60">
        <v>0</v>
      </c>
      <c r="S90" s="60">
        <v>97.087378640776706</v>
      </c>
      <c r="T90">
        <v>4</v>
      </c>
      <c r="U90" s="38">
        <v>115.34025374855824</v>
      </c>
      <c r="V90" s="35">
        <v>4</v>
      </c>
      <c r="W90">
        <v>0</v>
      </c>
      <c r="X90">
        <v>0</v>
      </c>
      <c r="Y90">
        <v>3</v>
      </c>
      <c r="Z90">
        <v>3</v>
      </c>
      <c r="AA90" s="38">
        <v>127.63241863433312</v>
      </c>
      <c r="AB90" s="38">
        <v>0</v>
      </c>
      <c r="AC90" s="38">
        <v>0</v>
      </c>
      <c r="AD90" s="38">
        <v>95.724313975749837</v>
      </c>
      <c r="AE90" s="38">
        <v>95.724313975749837</v>
      </c>
      <c r="AG90" s="38">
        <v>0</v>
      </c>
    </row>
    <row r="91" spans="1:33" x14ac:dyDescent="0.2">
      <c r="B91" t="s">
        <v>98</v>
      </c>
      <c r="C91" t="s">
        <v>4</v>
      </c>
      <c r="D91" s="38">
        <f t="shared" si="11"/>
        <v>324.35620208374286</v>
      </c>
      <c r="E91">
        <v>10174</v>
      </c>
      <c r="F91" s="38">
        <f t="shared" si="12"/>
        <v>68.802830745036374</v>
      </c>
      <c r="G91" s="38">
        <f t="shared" si="13"/>
        <v>393.15903282877923</v>
      </c>
      <c r="H91">
        <v>33</v>
      </c>
      <c r="I91">
        <v>7</v>
      </c>
      <c r="J91">
        <f t="shared" si="14"/>
        <v>40</v>
      </c>
      <c r="K91" s="82">
        <v>289.75816337902597</v>
      </c>
      <c r="L91" s="82">
        <v>89.156357962777221</v>
      </c>
      <c r="M91" s="82">
        <v>378.91452134180315</v>
      </c>
      <c r="N91">
        <v>26</v>
      </c>
      <c r="O91">
        <v>8</v>
      </c>
      <c r="P91">
        <f t="shared" si="15"/>
        <v>34</v>
      </c>
      <c r="Q91" s="60">
        <v>100.95344924284913</v>
      </c>
      <c r="R91" s="60">
        <v>56.085249579360628</v>
      </c>
      <c r="S91" s="60">
        <v>157.03869882220977</v>
      </c>
      <c r="T91">
        <v>10</v>
      </c>
      <c r="U91" s="38">
        <v>98.863074641621353</v>
      </c>
      <c r="V91" s="35">
        <v>10</v>
      </c>
      <c r="W91">
        <v>0</v>
      </c>
      <c r="X91">
        <v>6</v>
      </c>
      <c r="Y91">
        <v>2</v>
      </c>
      <c r="Z91">
        <v>8</v>
      </c>
      <c r="AA91" s="38">
        <v>113.07100859339666</v>
      </c>
      <c r="AB91" s="38">
        <v>0</v>
      </c>
      <c r="AC91" s="38">
        <v>67.84260515603799</v>
      </c>
      <c r="AD91" s="38">
        <v>22.614201718679329</v>
      </c>
      <c r="AE91" s="38">
        <v>90.456806874717316</v>
      </c>
      <c r="AF91">
        <v>20</v>
      </c>
      <c r="AG91" s="38">
        <v>199.94001799460162</v>
      </c>
    </row>
    <row r="92" spans="1:33" x14ac:dyDescent="0.2">
      <c r="B92" t="s">
        <v>99</v>
      </c>
      <c r="C92" t="s">
        <v>4</v>
      </c>
      <c r="D92" s="38">
        <f t="shared" si="11"/>
        <v>189.30430667297679</v>
      </c>
      <c r="E92">
        <v>19017</v>
      </c>
      <c r="F92" s="38">
        <f t="shared" si="12"/>
        <v>42.067623705105959</v>
      </c>
      <c r="G92" s="38">
        <f t="shared" si="13"/>
        <v>231.37193037808279</v>
      </c>
      <c r="H92">
        <v>36</v>
      </c>
      <c r="I92">
        <v>8</v>
      </c>
      <c r="J92">
        <f t="shared" si="14"/>
        <v>44</v>
      </c>
      <c r="K92" s="82">
        <v>560.60427239466537</v>
      </c>
      <c r="L92" s="82">
        <v>141.62634249970495</v>
      </c>
      <c r="M92" s="82">
        <v>702.23061489437032</v>
      </c>
      <c r="N92">
        <v>95</v>
      </c>
      <c r="O92">
        <v>24</v>
      </c>
      <c r="P92">
        <f t="shared" si="15"/>
        <v>119</v>
      </c>
      <c r="Q92" s="60">
        <v>543.28358208955228</v>
      </c>
      <c r="R92" s="60">
        <v>167.16417910447763</v>
      </c>
      <c r="S92" s="60">
        <v>710.44776119402979</v>
      </c>
      <c r="T92">
        <v>92</v>
      </c>
      <c r="U92" s="38">
        <v>492.55808973123459</v>
      </c>
      <c r="V92" s="35">
        <v>92</v>
      </c>
      <c r="W92">
        <v>0</v>
      </c>
      <c r="X92">
        <v>41</v>
      </c>
      <c r="Y92">
        <v>10</v>
      </c>
      <c r="Z92">
        <v>51</v>
      </c>
      <c r="AA92" s="38">
        <v>555.42139579811635</v>
      </c>
      <c r="AB92" s="38">
        <v>0</v>
      </c>
      <c r="AC92" s="38">
        <v>247.52475247524754</v>
      </c>
      <c r="AD92" s="38">
        <v>60.371890847621344</v>
      </c>
      <c r="AE92" s="38">
        <v>307.8966433228689</v>
      </c>
      <c r="AF92">
        <v>92</v>
      </c>
      <c r="AG92" s="38">
        <v>492.71636675235646</v>
      </c>
    </row>
    <row r="93" spans="1:33" x14ac:dyDescent="0.2">
      <c r="B93" t="s">
        <v>100</v>
      </c>
      <c r="C93" t="s">
        <v>4</v>
      </c>
      <c r="D93" s="38">
        <f t="shared" si="11"/>
        <v>195.09022923101935</v>
      </c>
      <c r="E93">
        <v>12302</v>
      </c>
      <c r="F93" s="38">
        <f t="shared" si="12"/>
        <v>65.030076410339774</v>
      </c>
      <c r="G93" s="38">
        <f t="shared" si="13"/>
        <v>260.1203056413591</v>
      </c>
      <c r="H93">
        <v>24</v>
      </c>
      <c r="I93">
        <v>8</v>
      </c>
      <c r="J93">
        <f t="shared" si="14"/>
        <v>32</v>
      </c>
      <c r="K93" s="82">
        <v>569.36800151831471</v>
      </c>
      <c r="L93" s="82">
        <v>161.32093376352248</v>
      </c>
      <c r="M93" s="82">
        <v>730.68893528183708</v>
      </c>
      <c r="N93">
        <v>60</v>
      </c>
      <c r="O93">
        <v>17</v>
      </c>
      <c r="P93">
        <f t="shared" si="15"/>
        <v>77</v>
      </c>
      <c r="Q93" s="60">
        <v>248.51844771554195</v>
      </c>
      <c r="R93" s="60">
        <v>66.908812846492069</v>
      </c>
      <c r="S93" s="60">
        <v>315.42726056203401</v>
      </c>
      <c r="T93">
        <v>50</v>
      </c>
      <c r="U93" s="38">
        <v>406.53711683876736</v>
      </c>
      <c r="V93" s="35">
        <v>50</v>
      </c>
      <c r="W93">
        <v>0</v>
      </c>
      <c r="X93">
        <v>27</v>
      </c>
      <c r="Y93">
        <v>4</v>
      </c>
      <c r="Z93">
        <v>31</v>
      </c>
      <c r="AA93" s="38">
        <v>479.0189691511784</v>
      </c>
      <c r="AB93" s="38">
        <v>0</v>
      </c>
      <c r="AC93" s="38">
        <v>258.67024334163631</v>
      </c>
      <c r="AD93" s="38">
        <v>38.321517532094269</v>
      </c>
      <c r="AE93" s="38">
        <v>296.99176087373058</v>
      </c>
      <c r="AF93">
        <v>49</v>
      </c>
      <c r="AG93" s="38">
        <v>400.49039640375969</v>
      </c>
    </row>
    <row r="94" spans="1:33" x14ac:dyDescent="0.2">
      <c r="B94" t="s">
        <v>101</v>
      </c>
      <c r="C94" t="s">
        <v>4</v>
      </c>
      <c r="D94" s="38">
        <f t="shared" si="11"/>
        <v>282.69799902822564</v>
      </c>
      <c r="E94">
        <v>22639</v>
      </c>
      <c r="F94" s="38">
        <f t="shared" si="12"/>
        <v>75.091655991872429</v>
      </c>
      <c r="G94" s="38">
        <f t="shared" si="13"/>
        <v>357.78965502009805</v>
      </c>
      <c r="H94">
        <v>64</v>
      </c>
      <c r="I94">
        <v>17</v>
      </c>
      <c r="J94">
        <f t="shared" si="14"/>
        <v>81</v>
      </c>
      <c r="K94" s="82">
        <v>425.08501700340065</v>
      </c>
      <c r="L94" s="82">
        <v>115.02300460092017</v>
      </c>
      <c r="M94" s="82">
        <v>540.10802160432081</v>
      </c>
      <c r="N94">
        <v>85</v>
      </c>
      <c r="O94">
        <v>23</v>
      </c>
      <c r="P94">
        <f t="shared" si="15"/>
        <v>108</v>
      </c>
      <c r="Q94" s="60">
        <v>85.504476410823855</v>
      </c>
      <c r="R94" s="60">
        <v>35.207725580927473</v>
      </c>
      <c r="S94" s="60">
        <v>120.71220199175133</v>
      </c>
      <c r="T94">
        <v>34</v>
      </c>
      <c r="U94" s="38">
        <v>151.44766146993319</v>
      </c>
      <c r="V94" s="35">
        <v>34</v>
      </c>
      <c r="W94">
        <v>0</v>
      </c>
      <c r="X94">
        <v>15</v>
      </c>
      <c r="Y94">
        <v>6</v>
      </c>
      <c r="Z94">
        <v>21</v>
      </c>
      <c r="AA94" s="38">
        <v>172.92238836334045</v>
      </c>
      <c r="AB94" s="38">
        <v>0</v>
      </c>
      <c r="AC94" s="38">
        <v>76.289288983826665</v>
      </c>
      <c r="AD94" s="38">
        <v>30.515715593530668</v>
      </c>
      <c r="AE94" s="38">
        <v>106.80500457735734</v>
      </c>
      <c r="AF94">
        <v>28</v>
      </c>
      <c r="AG94" s="38">
        <v>124.51638724596434</v>
      </c>
    </row>
    <row r="95" spans="1:33" x14ac:dyDescent="0.2">
      <c r="B95" t="s">
        <v>102</v>
      </c>
      <c r="C95" t="s">
        <v>4</v>
      </c>
      <c r="D95" s="38">
        <f t="shared" si="11"/>
        <v>247.83749635533093</v>
      </c>
      <c r="E95">
        <v>20578</v>
      </c>
      <c r="F95" s="38">
        <f t="shared" si="12"/>
        <v>53.455146272718437</v>
      </c>
      <c r="G95" s="38">
        <f t="shared" si="13"/>
        <v>301.29264262804935</v>
      </c>
      <c r="H95">
        <v>51</v>
      </c>
      <c r="I95">
        <v>11</v>
      </c>
      <c r="J95">
        <f t="shared" si="14"/>
        <v>62</v>
      </c>
      <c r="K95" s="82">
        <v>451.97740112994353</v>
      </c>
      <c r="L95" s="82">
        <v>112.99435028248588</v>
      </c>
      <c r="M95" s="82">
        <v>564.9717514124294</v>
      </c>
      <c r="N95">
        <v>84</v>
      </c>
      <c r="O95">
        <v>21</v>
      </c>
      <c r="P95">
        <f t="shared" si="15"/>
        <v>105</v>
      </c>
      <c r="Q95" s="60">
        <v>282.63941732797042</v>
      </c>
      <c r="R95" s="60">
        <v>76.09522774214588</v>
      </c>
      <c r="S95" s="60">
        <v>358.7346450701163</v>
      </c>
      <c r="T95">
        <v>70</v>
      </c>
      <c r="U95" s="38">
        <v>340.74867351409239</v>
      </c>
      <c r="V95" s="35">
        <v>70</v>
      </c>
      <c r="W95">
        <v>0</v>
      </c>
      <c r="X95">
        <v>41</v>
      </c>
      <c r="Y95">
        <v>4</v>
      </c>
      <c r="Z95">
        <v>45</v>
      </c>
      <c r="AA95" s="38">
        <v>380.91092126027098</v>
      </c>
      <c r="AB95" s="38">
        <v>0</v>
      </c>
      <c r="AC95" s="38">
        <v>223.10496816673015</v>
      </c>
      <c r="AD95" s="38">
        <v>21.766338357729772</v>
      </c>
      <c r="AE95" s="38">
        <v>244.87130652445992</v>
      </c>
      <c r="AF95">
        <v>57</v>
      </c>
      <c r="AG95" s="38">
        <v>278.30672330452614</v>
      </c>
    </row>
    <row r="96" spans="1:33" x14ac:dyDescent="0.2">
      <c r="B96" t="s">
        <v>103</v>
      </c>
      <c r="C96" t="s">
        <v>4</v>
      </c>
      <c r="D96" s="38">
        <f t="shared" si="11"/>
        <v>184.45745448712808</v>
      </c>
      <c r="E96">
        <v>12469</v>
      </c>
      <c r="F96" s="38">
        <f t="shared" si="12"/>
        <v>64.159114604218459</v>
      </c>
      <c r="G96" s="38">
        <f t="shared" si="13"/>
        <v>248.61656909134655</v>
      </c>
      <c r="H96">
        <v>23</v>
      </c>
      <c r="I96">
        <v>8</v>
      </c>
      <c r="J96">
        <f t="shared" si="14"/>
        <v>31</v>
      </c>
      <c r="K96" s="82">
        <v>497.42078113485627</v>
      </c>
      <c r="L96" s="82">
        <v>110.5379513633014</v>
      </c>
      <c r="M96" s="82">
        <v>607.9587324981577</v>
      </c>
      <c r="N96">
        <v>54</v>
      </c>
      <c r="O96">
        <v>12</v>
      </c>
      <c r="P96">
        <f t="shared" si="15"/>
        <v>66</v>
      </c>
      <c r="Q96" s="60">
        <v>177.43742995890923</v>
      </c>
      <c r="R96" s="60">
        <v>9.3388121031004854</v>
      </c>
      <c r="S96" s="60">
        <v>186.77624206200971</v>
      </c>
      <c r="T96">
        <v>5</v>
      </c>
      <c r="U96" s="38">
        <v>41.125185063332786</v>
      </c>
      <c r="V96" s="35">
        <v>5</v>
      </c>
      <c r="W96">
        <v>0</v>
      </c>
      <c r="X96">
        <v>3</v>
      </c>
      <c r="Y96">
        <v>1</v>
      </c>
      <c r="Z96">
        <v>4</v>
      </c>
      <c r="AA96" s="38">
        <v>47.746371275783041</v>
      </c>
      <c r="AB96" s="38">
        <v>0</v>
      </c>
      <c r="AC96" s="38">
        <v>28.647822765469826</v>
      </c>
      <c r="AD96" s="38">
        <v>9.5492742551566074</v>
      </c>
      <c r="AE96" s="38">
        <v>38.19709702062643</v>
      </c>
      <c r="AF96">
        <v>7</v>
      </c>
      <c r="AG96" s="38">
        <v>58.255659121171774</v>
      </c>
    </row>
    <row r="97" spans="1:33" x14ac:dyDescent="0.2">
      <c r="B97" t="s">
        <v>104</v>
      </c>
      <c r="C97" t="s">
        <v>4</v>
      </c>
      <c r="D97" s="38">
        <f t="shared" si="11"/>
        <v>155.08684863523575</v>
      </c>
      <c r="E97">
        <v>19344</v>
      </c>
      <c r="F97" s="38">
        <f t="shared" si="12"/>
        <v>25.847808105872623</v>
      </c>
      <c r="G97" s="38">
        <f t="shared" si="13"/>
        <v>180.93465674110834</v>
      </c>
      <c r="H97">
        <v>30</v>
      </c>
      <c r="I97">
        <v>5</v>
      </c>
      <c r="J97">
        <f t="shared" si="14"/>
        <v>35</v>
      </c>
      <c r="K97" s="82">
        <v>320.28469750889678</v>
      </c>
      <c r="L97" s="82">
        <v>142.34875444839858</v>
      </c>
      <c r="M97" s="82">
        <v>462.63345195729534</v>
      </c>
      <c r="N97">
        <v>54</v>
      </c>
      <c r="O97">
        <v>24</v>
      </c>
      <c r="P97">
        <f t="shared" si="15"/>
        <v>78</v>
      </c>
      <c r="Q97" s="60">
        <v>155.80991190747289</v>
      </c>
      <c r="R97" s="60">
        <v>35.95613351710913</v>
      </c>
      <c r="S97" s="60">
        <v>191.76604542458202</v>
      </c>
      <c r="T97">
        <v>54</v>
      </c>
      <c r="U97" s="38">
        <v>286.97454429505234</v>
      </c>
      <c r="V97" s="35">
        <v>54</v>
      </c>
      <c r="W97">
        <v>0</v>
      </c>
      <c r="X97">
        <v>25</v>
      </c>
      <c r="Y97">
        <v>6</v>
      </c>
      <c r="Z97">
        <v>31</v>
      </c>
      <c r="AA97" s="38">
        <v>330.01283383242679</v>
      </c>
      <c r="AB97" s="38">
        <v>0</v>
      </c>
      <c r="AC97" s="38">
        <v>152.78371936686426</v>
      </c>
      <c r="AD97" s="38">
        <v>36.668092648047427</v>
      </c>
      <c r="AE97" s="38">
        <v>189.4518120149117</v>
      </c>
      <c r="AF97">
        <v>25</v>
      </c>
      <c r="AG97" s="38">
        <v>132.83034907815738</v>
      </c>
    </row>
    <row r="98" spans="1:33" x14ac:dyDescent="0.2">
      <c r="B98" t="s">
        <v>105</v>
      </c>
      <c r="C98" t="s">
        <v>4</v>
      </c>
      <c r="D98" s="38">
        <f t="shared" si="11"/>
        <v>226.7434734648854</v>
      </c>
      <c r="E98">
        <v>16318</v>
      </c>
      <c r="F98" s="38">
        <f t="shared" si="12"/>
        <v>55.153817869836985</v>
      </c>
      <c r="G98" s="38">
        <f t="shared" si="13"/>
        <v>281.89729133472241</v>
      </c>
      <c r="H98">
        <v>37</v>
      </c>
      <c r="I98">
        <v>9</v>
      </c>
      <c r="J98">
        <f t="shared" si="14"/>
        <v>46</v>
      </c>
      <c r="K98" s="82">
        <v>448.01592945526949</v>
      </c>
      <c r="L98" s="82">
        <v>92.447731474896884</v>
      </c>
      <c r="M98" s="82">
        <v>540.46366093016638</v>
      </c>
      <c r="N98">
        <v>63</v>
      </c>
      <c r="O98">
        <v>13</v>
      </c>
      <c r="P98">
        <f t="shared" si="15"/>
        <v>76</v>
      </c>
      <c r="Q98" s="60">
        <v>163.22475338868782</v>
      </c>
      <c r="R98" s="60">
        <v>35.483642041019088</v>
      </c>
      <c r="S98" s="60">
        <v>198.70839542970691</v>
      </c>
      <c r="T98">
        <v>20</v>
      </c>
      <c r="U98" s="38">
        <v>121.47716229348882</v>
      </c>
      <c r="V98" s="35">
        <v>18</v>
      </c>
      <c r="W98">
        <v>2</v>
      </c>
      <c r="X98">
        <v>11</v>
      </c>
      <c r="Y98">
        <v>1</v>
      </c>
      <c r="Z98">
        <v>12</v>
      </c>
      <c r="AA98" s="38">
        <v>129.70168612191958</v>
      </c>
      <c r="AB98" s="38">
        <v>77.33952049497293</v>
      </c>
      <c r="AC98" s="38">
        <v>79.262141518950855</v>
      </c>
      <c r="AD98" s="38">
        <v>7.2056492289955321</v>
      </c>
      <c r="AE98" s="38">
        <v>86.467790747946395</v>
      </c>
      <c r="AF98">
        <v>13</v>
      </c>
      <c r="AG98" s="38">
        <v>79.612958540020827</v>
      </c>
    </row>
    <row r="99" spans="1:33" x14ac:dyDescent="0.2">
      <c r="B99" t="s">
        <v>106</v>
      </c>
      <c r="C99" t="s">
        <v>4</v>
      </c>
      <c r="D99" s="38">
        <f t="shared" si="11"/>
        <v>137.78716390233851</v>
      </c>
      <c r="E99">
        <v>19414</v>
      </c>
      <c r="F99" s="38">
        <f t="shared" si="12"/>
        <v>22.664056866179045</v>
      </c>
      <c r="G99" s="38">
        <f t="shared" si="13"/>
        <v>160.45122076851754</v>
      </c>
      <c r="H99">
        <v>26.75</v>
      </c>
      <c r="I99">
        <v>4.4000000000000004</v>
      </c>
      <c r="J99">
        <f t="shared" si="14"/>
        <v>31.15</v>
      </c>
      <c r="K99" s="82">
        <v>279.58647475439801</v>
      </c>
      <c r="L99" s="82">
        <v>42.837559972583961</v>
      </c>
      <c r="M99" s="82">
        <v>322.42403472698197</v>
      </c>
      <c r="N99">
        <v>48.95</v>
      </c>
      <c r="O99">
        <v>7.5</v>
      </c>
      <c r="P99">
        <f t="shared" si="15"/>
        <v>56.45</v>
      </c>
      <c r="Q99" s="60">
        <v>155.52765253124821</v>
      </c>
      <c r="R99" s="60">
        <v>9.7026425432338339</v>
      </c>
      <c r="S99" s="60">
        <v>165.23029507448206</v>
      </c>
      <c r="T99">
        <v>48</v>
      </c>
      <c r="U99" s="38">
        <v>243.24735215121876</v>
      </c>
      <c r="V99" s="35">
        <v>44</v>
      </c>
      <c r="W99">
        <v>4</v>
      </c>
      <c r="X99">
        <v>26</v>
      </c>
      <c r="Y99">
        <v>5</v>
      </c>
      <c r="Z99">
        <v>31</v>
      </c>
      <c r="AA99" s="38">
        <v>248.95326468258457</v>
      </c>
      <c r="AB99" s="38">
        <v>194.26906265177271</v>
      </c>
      <c r="AC99" s="38">
        <v>147.10874731243635</v>
      </c>
      <c r="AD99" s="38">
        <v>28.290143713930068</v>
      </c>
      <c r="AE99" s="38">
        <v>175.39889102636641</v>
      </c>
      <c r="AF99">
        <v>32</v>
      </c>
      <c r="AG99" s="38">
        <v>160.77978194242075</v>
      </c>
    </row>
    <row r="100" spans="1:33" x14ac:dyDescent="0.2">
      <c r="B100" t="s">
        <v>107</v>
      </c>
      <c r="C100" t="s">
        <v>4</v>
      </c>
      <c r="D100" s="38">
        <f t="shared" si="11"/>
        <v>248.12394093439846</v>
      </c>
      <c r="E100">
        <v>37179</v>
      </c>
      <c r="F100" s="38">
        <f t="shared" si="12"/>
        <v>68.856074665805963</v>
      </c>
      <c r="G100" s="38">
        <f t="shared" si="13"/>
        <v>316.98001560020441</v>
      </c>
      <c r="H100">
        <v>92.25</v>
      </c>
      <c r="I100">
        <v>25.6</v>
      </c>
      <c r="J100">
        <f t="shared" si="14"/>
        <v>117.85</v>
      </c>
      <c r="K100" s="82">
        <v>459.89517883961133</v>
      </c>
      <c r="L100" s="82">
        <v>167.0395684555736</v>
      </c>
      <c r="M100" s="82">
        <v>626.93474729518505</v>
      </c>
      <c r="N100">
        <v>150.05000000000001</v>
      </c>
      <c r="O100">
        <v>54.5</v>
      </c>
      <c r="P100">
        <f t="shared" si="15"/>
        <v>204.55</v>
      </c>
      <c r="Q100" s="60">
        <v>335.25494790061038</v>
      </c>
      <c r="R100" s="60">
        <v>68.746531845366547</v>
      </c>
      <c r="S100" s="60">
        <v>404.00147974597701</v>
      </c>
      <c r="T100">
        <v>129</v>
      </c>
      <c r="U100" s="38">
        <v>349.61244511897667</v>
      </c>
      <c r="V100" s="35">
        <v>120</v>
      </c>
      <c r="W100">
        <v>9</v>
      </c>
      <c r="X100">
        <v>58</v>
      </c>
      <c r="Y100">
        <v>16</v>
      </c>
      <c r="Z100">
        <v>74</v>
      </c>
      <c r="AA100" s="38">
        <v>373.84342191345524</v>
      </c>
      <c r="AB100" s="38">
        <v>187.53907063971661</v>
      </c>
      <c r="AC100" s="38">
        <v>180.69098725817003</v>
      </c>
      <c r="AD100" s="38">
        <v>49.845789588460697</v>
      </c>
      <c r="AE100" s="38">
        <v>230.53677684663074</v>
      </c>
      <c r="AF100">
        <v>60</v>
      </c>
      <c r="AG100" s="38">
        <v>164.17665407978984</v>
      </c>
    </row>
    <row r="101" spans="1:33" x14ac:dyDescent="0.2">
      <c r="B101" t="s">
        <v>108</v>
      </c>
      <c r="C101" t="s">
        <v>4</v>
      </c>
      <c r="D101" s="38">
        <f t="shared" si="11"/>
        <v>178.21123794746757</v>
      </c>
      <c r="E101">
        <v>18046</v>
      </c>
      <c r="F101" s="38">
        <f t="shared" si="12"/>
        <v>44.441981602571204</v>
      </c>
      <c r="G101" s="38">
        <f t="shared" si="13"/>
        <v>222.65321955003873</v>
      </c>
      <c r="H101">
        <v>32.159999999999997</v>
      </c>
      <c r="I101">
        <v>8.02</v>
      </c>
      <c r="J101">
        <f t="shared" si="14"/>
        <v>40.179999999999993</v>
      </c>
      <c r="K101" s="82">
        <v>209.87885600099915</v>
      </c>
      <c r="L101" s="82">
        <v>31.472461596103408</v>
      </c>
      <c r="M101" s="82">
        <v>241.35131759710254</v>
      </c>
      <c r="N101">
        <v>33.61</v>
      </c>
      <c r="O101">
        <v>5.04</v>
      </c>
      <c r="P101">
        <f t="shared" si="15"/>
        <v>38.65</v>
      </c>
      <c r="Q101" s="60">
        <v>183.18015863024047</v>
      </c>
      <c r="R101" s="60">
        <v>9.6311217424147042</v>
      </c>
      <c r="S101" s="60">
        <v>192.8112803726552</v>
      </c>
      <c r="T101">
        <v>28</v>
      </c>
      <c r="U101" s="38">
        <v>156.19770166238982</v>
      </c>
      <c r="V101" s="35">
        <v>28</v>
      </c>
      <c r="W101">
        <v>0</v>
      </c>
      <c r="X101">
        <v>11</v>
      </c>
      <c r="Y101">
        <v>2</v>
      </c>
      <c r="Z101">
        <v>13</v>
      </c>
      <c r="AA101" s="38">
        <v>176.45576002016637</v>
      </c>
      <c r="AB101" s="38">
        <v>0</v>
      </c>
      <c r="AC101" s="38">
        <v>69.321905722208214</v>
      </c>
      <c r="AD101" s="38">
        <v>12.603982858583313</v>
      </c>
      <c r="AE101" s="38">
        <v>81.925888580791536</v>
      </c>
      <c r="AF101">
        <v>15</v>
      </c>
      <c r="AG101" s="38">
        <v>82.76775368316504</v>
      </c>
    </row>
    <row r="102" spans="1:33" x14ac:dyDescent="0.2">
      <c r="B102" t="s">
        <v>109</v>
      </c>
      <c r="C102" t="s">
        <v>4</v>
      </c>
      <c r="D102" s="38">
        <f t="shared" si="11"/>
        <v>234.27025755615665</v>
      </c>
      <c r="E102">
        <v>17006</v>
      </c>
      <c r="F102" s="38">
        <f t="shared" si="12"/>
        <v>70.445725038221795</v>
      </c>
      <c r="G102" s="38">
        <f t="shared" si="13"/>
        <v>304.71598259437849</v>
      </c>
      <c r="H102">
        <v>39.840000000000003</v>
      </c>
      <c r="I102">
        <v>11.98</v>
      </c>
      <c r="J102">
        <f t="shared" si="14"/>
        <v>51.820000000000007</v>
      </c>
      <c r="K102" s="82">
        <v>227.82284022144972</v>
      </c>
      <c r="L102" s="82">
        <v>109.1798635251706</v>
      </c>
      <c r="M102" s="82">
        <v>337.00270374662034</v>
      </c>
      <c r="N102">
        <v>35.39</v>
      </c>
      <c r="O102">
        <v>16.96</v>
      </c>
      <c r="P102">
        <f t="shared" si="15"/>
        <v>52.35</v>
      </c>
      <c r="Q102" s="60">
        <v>226.61243463102846</v>
      </c>
      <c r="R102" s="60">
        <v>85.415456130156883</v>
      </c>
      <c r="S102" s="60">
        <v>312.02789076118535</v>
      </c>
      <c r="T102">
        <v>55</v>
      </c>
      <c r="U102" s="38">
        <v>318.8036169719453</v>
      </c>
      <c r="V102" s="35">
        <v>55</v>
      </c>
      <c r="W102">
        <v>0</v>
      </c>
      <c r="X102">
        <v>35</v>
      </c>
      <c r="Y102">
        <v>4</v>
      </c>
      <c r="Z102">
        <v>39</v>
      </c>
      <c r="AA102" s="38">
        <v>352.49631481125425</v>
      </c>
      <c r="AB102" s="38">
        <v>0</v>
      </c>
      <c r="AC102" s="38">
        <v>224.31583669807088</v>
      </c>
      <c r="AD102" s="38">
        <v>25.636095622636674</v>
      </c>
      <c r="AE102" s="38">
        <v>249.95193232070756</v>
      </c>
      <c r="AF102">
        <v>45</v>
      </c>
      <c r="AG102" s="38">
        <v>259.78524419812953</v>
      </c>
    </row>
    <row r="103" spans="1:33" x14ac:dyDescent="0.2">
      <c r="B103" t="s">
        <v>110</v>
      </c>
      <c r="C103" t="s">
        <v>4</v>
      </c>
      <c r="D103" s="38">
        <f t="shared" si="11"/>
        <v>292.283278591726</v>
      </c>
      <c r="E103">
        <v>27097</v>
      </c>
      <c r="F103" s="38">
        <f t="shared" si="12"/>
        <v>62.66376351625641</v>
      </c>
      <c r="G103" s="38">
        <f t="shared" si="13"/>
        <v>354.94704210798244</v>
      </c>
      <c r="H103">
        <v>79.2</v>
      </c>
      <c r="I103">
        <v>16.98</v>
      </c>
      <c r="J103">
        <f t="shared" si="14"/>
        <v>96.18</v>
      </c>
      <c r="K103" s="82">
        <v>503.04737085452484</v>
      </c>
      <c r="L103" s="82">
        <v>107.51965028792401</v>
      </c>
      <c r="M103" s="82">
        <v>610.56702114244877</v>
      </c>
      <c r="N103">
        <v>119.68</v>
      </c>
      <c r="O103">
        <v>25.58</v>
      </c>
      <c r="P103">
        <f t="shared" si="15"/>
        <v>145.26</v>
      </c>
      <c r="Q103" s="60">
        <v>273.17733677484875</v>
      </c>
      <c r="R103" s="60">
        <v>75.995430118901538</v>
      </c>
      <c r="S103" s="60">
        <v>349.17276689375029</v>
      </c>
      <c r="T103">
        <v>64</v>
      </c>
      <c r="U103" s="38">
        <v>238.10409613452882</v>
      </c>
      <c r="V103" s="35">
        <v>64</v>
      </c>
      <c r="W103">
        <v>0</v>
      </c>
      <c r="X103">
        <v>33</v>
      </c>
      <c r="Y103">
        <v>6</v>
      </c>
      <c r="Z103">
        <v>39</v>
      </c>
      <c r="AA103" s="38">
        <v>273.02589479970993</v>
      </c>
      <c r="AB103" s="38">
        <v>0</v>
      </c>
      <c r="AC103" s="38">
        <v>140.77897700610043</v>
      </c>
      <c r="AD103" s="38">
        <v>25.596177637472803</v>
      </c>
      <c r="AE103" s="38">
        <v>166.37515464357324</v>
      </c>
      <c r="AF103">
        <v>71</v>
      </c>
      <c r="AG103" s="38">
        <v>263.69545032497678</v>
      </c>
    </row>
    <row r="104" spans="1:33" x14ac:dyDescent="0.2">
      <c r="B104" t="s">
        <v>111</v>
      </c>
      <c r="C104" t="s">
        <v>4</v>
      </c>
      <c r="D104" s="38">
        <f t="shared" si="11"/>
        <v>207.07661834878905</v>
      </c>
      <c r="E104">
        <v>22214</v>
      </c>
      <c r="F104" s="38">
        <f t="shared" si="12"/>
        <v>36.013324930224186</v>
      </c>
      <c r="G104" s="38">
        <f t="shared" si="13"/>
        <v>243.08994327901326</v>
      </c>
      <c r="H104">
        <v>46</v>
      </c>
      <c r="I104">
        <v>8</v>
      </c>
      <c r="J104">
        <f t="shared" si="14"/>
        <v>54</v>
      </c>
      <c r="K104" s="82">
        <v>489.46365088361068</v>
      </c>
      <c r="L104" s="82">
        <v>103.04497913339173</v>
      </c>
      <c r="M104" s="82">
        <v>592.50863001700236</v>
      </c>
      <c r="N104">
        <v>95</v>
      </c>
      <c r="O104">
        <v>20</v>
      </c>
      <c r="P104">
        <f t="shared" si="15"/>
        <v>115</v>
      </c>
      <c r="Q104" s="60">
        <v>363.54193715917944</v>
      </c>
      <c r="R104" s="60">
        <v>67.514931186704757</v>
      </c>
      <c r="S104" s="60">
        <v>431.0568683458842</v>
      </c>
      <c r="T104">
        <v>124</v>
      </c>
      <c r="U104" s="38">
        <v>562.20529561117155</v>
      </c>
      <c r="V104" s="35">
        <v>124</v>
      </c>
      <c r="W104">
        <v>0</v>
      </c>
      <c r="X104">
        <v>42</v>
      </c>
      <c r="Y104">
        <v>9</v>
      </c>
      <c r="Z104">
        <v>51</v>
      </c>
      <c r="AA104" s="38">
        <v>650.37239064302946</v>
      </c>
      <c r="AB104" s="38">
        <v>0</v>
      </c>
      <c r="AC104" s="38">
        <v>220.28742263715515</v>
      </c>
      <c r="AD104" s="38">
        <v>47.204447707961819</v>
      </c>
      <c r="AE104" s="38">
        <v>267.49187034511698</v>
      </c>
      <c r="AF104">
        <v>66</v>
      </c>
      <c r="AG104" s="38">
        <v>300.4917137133491</v>
      </c>
    </row>
    <row r="105" spans="1:33" x14ac:dyDescent="0.2">
      <c r="B105" t="s">
        <v>112</v>
      </c>
      <c r="C105" t="s">
        <v>4</v>
      </c>
      <c r="D105" s="38">
        <f t="shared" si="11"/>
        <v>378.21482602118004</v>
      </c>
      <c r="E105">
        <v>2644</v>
      </c>
      <c r="F105" s="38">
        <f t="shared" si="12"/>
        <v>75.642965204236006</v>
      </c>
      <c r="G105" s="38">
        <f t="shared" si="13"/>
        <v>453.85779122541607</v>
      </c>
      <c r="H105">
        <v>10</v>
      </c>
      <c r="I105">
        <v>2</v>
      </c>
      <c r="J105">
        <f t="shared" si="14"/>
        <v>12</v>
      </c>
      <c r="K105" s="82">
        <v>497.7187888842804</v>
      </c>
      <c r="L105" s="82">
        <v>539.19535462463705</v>
      </c>
      <c r="M105" s="82">
        <v>1036.9141435089175</v>
      </c>
      <c r="N105">
        <v>12</v>
      </c>
      <c r="O105">
        <v>13</v>
      </c>
      <c r="P105">
        <f t="shared" si="15"/>
        <v>25</v>
      </c>
      <c r="Q105" s="60">
        <v>492.61083743842363</v>
      </c>
      <c r="R105" s="60">
        <v>123.15270935960591</v>
      </c>
      <c r="S105" s="60">
        <v>615.76354679802955</v>
      </c>
      <c r="T105">
        <v>9</v>
      </c>
      <c r="U105" s="38">
        <v>330.03300330033005</v>
      </c>
      <c r="V105" s="35">
        <v>9</v>
      </c>
      <c r="W105">
        <v>0</v>
      </c>
      <c r="X105">
        <v>6</v>
      </c>
      <c r="Y105">
        <v>1</v>
      </c>
      <c r="Z105">
        <v>7</v>
      </c>
      <c r="AA105" s="38">
        <v>364.22501011736136</v>
      </c>
      <c r="AB105" s="38">
        <v>0</v>
      </c>
      <c r="AC105" s="38">
        <v>242.81667341157427</v>
      </c>
      <c r="AD105" s="38">
        <v>40.46944556859571</v>
      </c>
      <c r="AE105" s="38">
        <v>283.28611898016999</v>
      </c>
      <c r="AF105">
        <v>7</v>
      </c>
      <c r="AG105" s="38">
        <v>253.89916575988394</v>
      </c>
    </row>
    <row r="106" spans="1:33" x14ac:dyDescent="0.2">
      <c r="B106" t="s">
        <v>113</v>
      </c>
      <c r="C106" t="s">
        <v>4</v>
      </c>
      <c r="D106" s="38">
        <f t="shared" si="11"/>
        <v>130.60513713539399</v>
      </c>
      <c r="E106">
        <v>22970</v>
      </c>
      <c r="F106" s="38">
        <f t="shared" si="12"/>
        <v>34.828036569438396</v>
      </c>
      <c r="G106" s="38">
        <f t="shared" si="13"/>
        <v>165.43317370483237</v>
      </c>
      <c r="H106">
        <v>30</v>
      </c>
      <c r="I106">
        <v>8</v>
      </c>
      <c r="J106">
        <f t="shared" si="14"/>
        <v>38</v>
      </c>
      <c r="K106" s="82">
        <v>214.36761553417418</v>
      </c>
      <c r="L106" s="82">
        <v>49.852933845156784</v>
      </c>
      <c r="M106" s="82">
        <v>264.22054937933098</v>
      </c>
      <c r="N106">
        <v>43</v>
      </c>
      <c r="O106">
        <v>10</v>
      </c>
      <c r="P106">
        <f t="shared" si="15"/>
        <v>53</v>
      </c>
      <c r="Q106" s="60">
        <v>125.30072173215717</v>
      </c>
      <c r="R106" s="60">
        <v>55.132317562149161</v>
      </c>
      <c r="S106" s="60">
        <v>180.43303929430633</v>
      </c>
      <c r="T106">
        <v>53</v>
      </c>
      <c r="U106" s="38">
        <v>230.99721059972106</v>
      </c>
      <c r="V106" s="35">
        <v>53</v>
      </c>
      <c r="W106">
        <v>0</v>
      </c>
      <c r="X106">
        <v>25</v>
      </c>
      <c r="Y106">
        <v>6</v>
      </c>
      <c r="Z106">
        <v>31</v>
      </c>
      <c r="AA106" s="38">
        <v>268.04227987659942</v>
      </c>
      <c r="AB106" s="38">
        <v>0</v>
      </c>
      <c r="AC106" s="38">
        <v>126.43503767764123</v>
      </c>
      <c r="AD106" s="38">
        <v>30.344409042633895</v>
      </c>
      <c r="AE106" s="38">
        <v>156.77944672027513</v>
      </c>
      <c r="AF106">
        <v>39</v>
      </c>
      <c r="AG106" s="38">
        <v>170.64846416382252</v>
      </c>
    </row>
    <row r="107" spans="1:33" s="2" customFormat="1" x14ac:dyDescent="0.2">
      <c r="A107"/>
      <c r="B107" t="s">
        <v>114</v>
      </c>
      <c r="C107" t="s">
        <v>4</v>
      </c>
      <c r="D107" s="38">
        <f t="shared" si="11"/>
        <v>253.6510376633359</v>
      </c>
      <c r="E107">
        <v>26020</v>
      </c>
      <c r="F107" s="38">
        <f t="shared" si="12"/>
        <v>57.64796310530361</v>
      </c>
      <c r="G107" s="38">
        <f t="shared" si="13"/>
        <v>311.29900076863947</v>
      </c>
      <c r="H107">
        <v>66</v>
      </c>
      <c r="I107">
        <v>15</v>
      </c>
      <c r="J107">
        <f t="shared" si="14"/>
        <v>81</v>
      </c>
      <c r="K107" s="82">
        <v>627.14579995422298</v>
      </c>
      <c r="L107" s="82">
        <v>173.95284962233922</v>
      </c>
      <c r="M107" s="82">
        <v>801.09864957656202</v>
      </c>
      <c r="N107">
        <v>137</v>
      </c>
      <c r="O107">
        <v>38</v>
      </c>
      <c r="P107">
        <f t="shared" si="15"/>
        <v>175</v>
      </c>
      <c r="Q107" s="60">
        <v>346.63668727749672</v>
      </c>
      <c r="R107" s="60">
        <v>65.579913809256141</v>
      </c>
      <c r="S107" s="60">
        <v>412.21660108675286</v>
      </c>
      <c r="T107">
        <v>87</v>
      </c>
      <c r="U107" s="38">
        <v>353.74481580873385</v>
      </c>
      <c r="V107" s="35">
        <v>87</v>
      </c>
      <c r="W107">
        <v>0</v>
      </c>
      <c r="X107">
        <v>41</v>
      </c>
      <c r="Y107">
        <v>7</v>
      </c>
      <c r="Z107">
        <v>48</v>
      </c>
      <c r="AA107" s="38">
        <v>417.14614499424624</v>
      </c>
      <c r="AB107" s="38">
        <v>0</v>
      </c>
      <c r="AC107" s="38">
        <v>196.5861143076333</v>
      </c>
      <c r="AD107" s="38">
        <v>33.563482930571539</v>
      </c>
      <c r="AE107" s="38">
        <v>230.14959723820482</v>
      </c>
      <c r="AF107">
        <v>53</v>
      </c>
      <c r="AG107" s="38">
        <v>220.07225013494997</v>
      </c>
    </row>
    <row r="108" spans="1:33" x14ac:dyDescent="0.2">
      <c r="B108" t="s">
        <v>115</v>
      </c>
      <c r="C108" t="s">
        <v>4</v>
      </c>
      <c r="D108" s="38">
        <f t="shared" si="11"/>
        <v>268.72586872586874</v>
      </c>
      <c r="E108">
        <v>32375</v>
      </c>
      <c r="F108" s="38">
        <f t="shared" si="12"/>
        <v>95.752895752895753</v>
      </c>
      <c r="G108" s="38">
        <f t="shared" si="13"/>
        <v>364.47876447876445</v>
      </c>
      <c r="H108">
        <v>87</v>
      </c>
      <c r="I108">
        <v>31</v>
      </c>
      <c r="J108">
        <f t="shared" si="14"/>
        <v>118</v>
      </c>
      <c r="K108" s="82">
        <v>558.77836546664389</v>
      </c>
      <c r="L108" s="82">
        <v>153.55741341068077</v>
      </c>
      <c r="M108" s="82">
        <v>712.33577887732463</v>
      </c>
      <c r="N108">
        <v>131</v>
      </c>
      <c r="O108">
        <v>36</v>
      </c>
      <c r="P108">
        <f t="shared" si="15"/>
        <v>167</v>
      </c>
      <c r="Q108" s="60">
        <v>124.24565140220092</v>
      </c>
      <c r="R108" s="60">
        <v>75.434859779907697</v>
      </c>
      <c r="S108" s="60">
        <v>199.68051118210863</v>
      </c>
      <c r="T108">
        <v>62</v>
      </c>
      <c r="U108" s="38">
        <v>215.39744302390216</v>
      </c>
      <c r="V108" s="35">
        <v>61</v>
      </c>
      <c r="W108">
        <v>1</v>
      </c>
      <c r="X108">
        <v>24</v>
      </c>
      <c r="Y108">
        <v>7</v>
      </c>
      <c r="Z108">
        <v>31</v>
      </c>
      <c r="AA108" s="38">
        <v>284.42206369189165</v>
      </c>
      <c r="AB108" s="38">
        <v>13.629548861932671</v>
      </c>
      <c r="AC108" s="38">
        <v>111.90376276402294</v>
      </c>
      <c r="AD108" s="38">
        <v>32.638597472840026</v>
      </c>
      <c r="AE108" s="38">
        <v>144.54236023686298</v>
      </c>
      <c r="AF108">
        <v>43</v>
      </c>
      <c r="AG108" s="38">
        <v>159.98809390929048</v>
      </c>
    </row>
    <row r="109" spans="1:33" x14ac:dyDescent="0.2">
      <c r="B109" t="s">
        <v>116</v>
      </c>
      <c r="C109" t="s">
        <v>4</v>
      </c>
      <c r="D109" s="38">
        <f t="shared" si="11"/>
        <v>239.97160099396521</v>
      </c>
      <c r="E109">
        <v>14085</v>
      </c>
      <c r="F109" s="38">
        <f t="shared" si="12"/>
        <v>56.940007099751504</v>
      </c>
      <c r="G109" s="38">
        <f t="shared" si="13"/>
        <v>296.91160809371667</v>
      </c>
      <c r="H109">
        <v>33.799999999999997</v>
      </c>
      <c r="I109">
        <v>8.02</v>
      </c>
      <c r="J109">
        <f t="shared" si="14"/>
        <v>41.819999999999993</v>
      </c>
      <c r="K109" s="82">
        <v>546.02338218343482</v>
      </c>
      <c r="L109" s="82">
        <v>143.4217026181459</v>
      </c>
      <c r="M109" s="82">
        <v>689.44508480158072</v>
      </c>
      <c r="N109">
        <v>66.319999999999993</v>
      </c>
      <c r="O109">
        <v>17.420000000000002</v>
      </c>
      <c r="P109">
        <f t="shared" si="15"/>
        <v>83.74</v>
      </c>
      <c r="Q109" s="60">
        <v>481.42544965540429</v>
      </c>
      <c r="R109" s="60">
        <v>142.71306101865861</v>
      </c>
      <c r="S109" s="60">
        <v>624.1385106740629</v>
      </c>
      <c r="T109">
        <v>35</v>
      </c>
      <c r="U109" s="38">
        <v>253.42118601115052</v>
      </c>
      <c r="V109" s="35">
        <v>35</v>
      </c>
      <c r="W109">
        <v>0</v>
      </c>
      <c r="X109">
        <v>12</v>
      </c>
      <c r="Y109">
        <v>5</v>
      </c>
      <c r="Z109">
        <v>17</v>
      </c>
      <c r="AA109" s="38">
        <v>297.39145211997624</v>
      </c>
      <c r="AB109" s="38">
        <v>0</v>
      </c>
      <c r="AC109" s="38">
        <v>101.96278358399184</v>
      </c>
      <c r="AD109" s="38">
        <v>42.484493159996603</v>
      </c>
      <c r="AE109" s="38">
        <v>144.44727674398845</v>
      </c>
      <c r="AF109">
        <v>17</v>
      </c>
      <c r="AG109" s="38">
        <v>123.51060738157513</v>
      </c>
    </row>
    <row r="110" spans="1:33" s="2" customFormat="1" x14ac:dyDescent="0.2">
      <c r="A110" s="2" t="s">
        <v>117</v>
      </c>
      <c r="B110" s="2" t="s">
        <v>117</v>
      </c>
      <c r="D110" s="37">
        <f t="shared" si="11"/>
        <v>236.82831458862421</v>
      </c>
      <c r="E110" s="2">
        <v>396912</v>
      </c>
      <c r="F110" s="37">
        <f t="shared" si="12"/>
        <v>59.459023662675854</v>
      </c>
      <c r="G110" s="37">
        <f t="shared" si="13"/>
        <v>296.28733825130007</v>
      </c>
      <c r="H110" s="2">
        <v>940</v>
      </c>
      <c r="I110" s="2">
        <v>236</v>
      </c>
      <c r="J110" s="2">
        <f t="shared" ref="J110" si="18">SUM(J89:J109)</f>
        <v>1176</v>
      </c>
      <c r="K110" s="82">
        <v>446.93938003496521</v>
      </c>
      <c r="L110" s="82">
        <v>123.71421435665704</v>
      </c>
      <c r="M110" s="82">
        <v>570.65359439162228</v>
      </c>
      <c r="N110" s="2">
        <v>1539</v>
      </c>
      <c r="O110" s="2">
        <v>426</v>
      </c>
      <c r="P110">
        <f t="shared" si="15"/>
        <v>1965</v>
      </c>
      <c r="Q110" s="61">
        <v>252.60431165588801</v>
      </c>
      <c r="R110" s="61">
        <v>64.6719080117564</v>
      </c>
      <c r="S110" s="61">
        <v>317.2762196676444</v>
      </c>
      <c r="T110" s="2">
        <v>1100</v>
      </c>
      <c r="U110" s="37">
        <v>281.44869318254507</v>
      </c>
      <c r="V110" s="2">
        <v>1097</v>
      </c>
      <c r="W110" s="2">
        <v>3</v>
      </c>
      <c r="X110" s="2">
        <v>512</v>
      </c>
      <c r="Y110" s="2">
        <v>111</v>
      </c>
      <c r="Z110" s="2">
        <v>623</v>
      </c>
      <c r="AA110" s="37">
        <v>324.78875407836381</v>
      </c>
      <c r="AB110" s="37">
        <v>5.652165721498954</v>
      </c>
      <c r="AC110" s="37">
        <v>151.58782323438675</v>
      </c>
      <c r="AD110" s="37">
        <v>32.863766365267438</v>
      </c>
      <c r="AE110" s="37">
        <v>184.4515895996542</v>
      </c>
      <c r="AF110" s="2">
        <v>830</v>
      </c>
      <c r="AG110" s="37">
        <v>213.84973320313406</v>
      </c>
    </row>
    <row r="111" spans="1:33" x14ac:dyDescent="0.2">
      <c r="A111" t="s">
        <v>11</v>
      </c>
      <c r="B111" t="s">
        <v>118</v>
      </c>
      <c r="C111" t="s">
        <v>4</v>
      </c>
      <c r="D111" s="38">
        <f t="shared" si="11"/>
        <v>318.28887898656819</v>
      </c>
      <c r="E111">
        <v>15709</v>
      </c>
      <c r="F111" s="38">
        <f t="shared" si="12"/>
        <v>159.1444394932841</v>
      </c>
      <c r="G111" s="38">
        <f t="shared" si="13"/>
        <v>477.43331847985235</v>
      </c>
      <c r="H111">
        <v>50</v>
      </c>
      <c r="I111">
        <v>25</v>
      </c>
      <c r="J111">
        <f t="shared" si="14"/>
        <v>75</v>
      </c>
      <c r="K111" s="82">
        <v>658.28845002992216</v>
      </c>
      <c r="L111" s="82">
        <v>231.89706762417714</v>
      </c>
      <c r="M111" s="82">
        <v>890.18551765409939</v>
      </c>
      <c r="N111">
        <v>88</v>
      </c>
      <c r="O111">
        <v>31</v>
      </c>
      <c r="P111">
        <f t="shared" si="15"/>
        <v>119</v>
      </c>
      <c r="Q111" s="60">
        <v>610.99796334012217</v>
      </c>
      <c r="R111" s="60">
        <v>218.75235724522892</v>
      </c>
      <c r="S111" s="60">
        <v>829.75032058535112</v>
      </c>
      <c r="T111">
        <v>139</v>
      </c>
      <c r="U111" s="38">
        <v>908.25927861996865</v>
      </c>
      <c r="V111" s="35">
        <v>139</v>
      </c>
      <c r="W111">
        <v>0</v>
      </c>
      <c r="X111">
        <v>59</v>
      </c>
      <c r="Y111">
        <v>18</v>
      </c>
      <c r="Z111">
        <v>77</v>
      </c>
      <c r="AA111" s="38">
        <v>1058.8056063375991</v>
      </c>
      <c r="AB111" s="38">
        <v>0</v>
      </c>
      <c r="AC111" s="38">
        <v>449.4210847044485</v>
      </c>
      <c r="AD111" s="38">
        <v>137.11151736745887</v>
      </c>
      <c r="AE111" s="38">
        <v>586.53260207190738</v>
      </c>
      <c r="AF111">
        <v>89</v>
      </c>
      <c r="AG111" s="38">
        <v>583.7979665464087</v>
      </c>
    </row>
    <row r="112" spans="1:33" x14ac:dyDescent="0.2">
      <c r="B112" t="s">
        <v>119</v>
      </c>
      <c r="C112" t="s">
        <v>4</v>
      </c>
      <c r="D112" s="38">
        <f t="shared" si="11"/>
        <v>128.76641771825908</v>
      </c>
      <c r="E112">
        <v>15532</v>
      </c>
      <c r="F112" s="38">
        <f t="shared" si="12"/>
        <v>12.876641771825909</v>
      </c>
      <c r="G112" s="38">
        <f t="shared" si="13"/>
        <v>141.64305949008499</v>
      </c>
      <c r="H112">
        <v>20</v>
      </c>
      <c r="I112">
        <v>2</v>
      </c>
      <c r="J112">
        <f t="shared" si="14"/>
        <v>22</v>
      </c>
      <c r="K112" s="82">
        <v>378.70668095748482</v>
      </c>
      <c r="L112" s="82">
        <v>64.308681672025727</v>
      </c>
      <c r="M112" s="82">
        <v>443.01536262951055</v>
      </c>
      <c r="N112">
        <v>53</v>
      </c>
      <c r="O112">
        <v>9</v>
      </c>
      <c r="P112">
        <f t="shared" si="15"/>
        <v>62</v>
      </c>
      <c r="Q112" s="60">
        <v>285.53073024484257</v>
      </c>
      <c r="R112" s="60">
        <v>49.967877792847453</v>
      </c>
      <c r="S112" s="60">
        <v>335.49860803769008</v>
      </c>
      <c r="T112">
        <v>44</v>
      </c>
      <c r="U112" s="38">
        <v>279.5780912441225</v>
      </c>
      <c r="V112" s="35">
        <v>44</v>
      </c>
      <c r="W112">
        <v>0</v>
      </c>
      <c r="X112">
        <v>23</v>
      </c>
      <c r="Y112">
        <v>8</v>
      </c>
      <c r="Z112">
        <v>31</v>
      </c>
      <c r="AA112" s="38">
        <v>314.06138472519626</v>
      </c>
      <c r="AB112" s="38">
        <v>0</v>
      </c>
      <c r="AC112" s="38">
        <v>164.16845110635259</v>
      </c>
      <c r="AD112" s="38">
        <v>57.102069950035691</v>
      </c>
      <c r="AE112" s="38">
        <v>221.2705210563883</v>
      </c>
      <c r="AF112">
        <v>58</v>
      </c>
      <c r="AG112" s="38">
        <v>366.50868878357028</v>
      </c>
    </row>
    <row r="113" spans="2:33" x14ac:dyDescent="0.2">
      <c r="B113" t="s">
        <v>120</v>
      </c>
      <c r="C113" t="s">
        <v>4</v>
      </c>
      <c r="D113" s="38">
        <f t="shared" si="11"/>
        <v>357.33053074093539</v>
      </c>
      <c r="E113">
        <v>9515</v>
      </c>
      <c r="F113" s="38">
        <f t="shared" si="12"/>
        <v>136.62637940094589</v>
      </c>
      <c r="G113" s="38">
        <f t="shared" si="13"/>
        <v>493.95691014188122</v>
      </c>
      <c r="H113">
        <v>34</v>
      </c>
      <c r="I113">
        <v>13</v>
      </c>
      <c r="J113">
        <f t="shared" si="14"/>
        <v>47</v>
      </c>
      <c r="K113" s="82">
        <v>752.32863625507525</v>
      </c>
      <c r="L113" s="82">
        <v>262.7179364700263</v>
      </c>
      <c r="M113" s="82">
        <v>1015.0465727251016</v>
      </c>
      <c r="N113">
        <v>63</v>
      </c>
      <c r="O113">
        <v>22</v>
      </c>
      <c r="P113">
        <f t="shared" si="15"/>
        <v>85</v>
      </c>
      <c r="Q113" s="60">
        <v>679.70426901979488</v>
      </c>
      <c r="R113" s="60">
        <v>178.8695444788934</v>
      </c>
      <c r="S113" s="60">
        <v>858.57381349868831</v>
      </c>
      <c r="T113">
        <v>77</v>
      </c>
      <c r="U113" s="38">
        <v>797.43164871582439</v>
      </c>
      <c r="V113" s="35">
        <v>77</v>
      </c>
      <c r="W113">
        <v>0</v>
      </c>
      <c r="X113">
        <v>54</v>
      </c>
      <c r="Y113">
        <v>6</v>
      </c>
      <c r="Z113">
        <v>60</v>
      </c>
      <c r="AA113" s="38">
        <v>915.03267973856214</v>
      </c>
      <c r="AB113" s="38">
        <v>0</v>
      </c>
      <c r="AC113" s="38">
        <v>641.7112299465241</v>
      </c>
      <c r="AD113" s="38">
        <v>71.301247771836003</v>
      </c>
      <c r="AE113" s="38">
        <v>713.01247771836006</v>
      </c>
      <c r="AF113">
        <v>49</v>
      </c>
      <c r="AG113" s="38">
        <v>504.84236554708428</v>
      </c>
    </row>
    <row r="114" spans="2:33" x14ac:dyDescent="0.2">
      <c r="B114" t="s">
        <v>121</v>
      </c>
      <c r="C114" t="s">
        <v>4</v>
      </c>
      <c r="D114" s="38">
        <f t="shared" si="11"/>
        <v>220.0362412632669</v>
      </c>
      <c r="E114">
        <v>7726</v>
      </c>
      <c r="F114" s="38">
        <f t="shared" si="12"/>
        <v>51.773233238415742</v>
      </c>
      <c r="G114" s="38">
        <f t="shared" si="13"/>
        <v>271.80947450168264</v>
      </c>
      <c r="H114">
        <v>17</v>
      </c>
      <c r="I114">
        <v>4</v>
      </c>
      <c r="J114">
        <f t="shared" si="14"/>
        <v>21</v>
      </c>
      <c r="K114" s="82">
        <v>516.68142899320935</v>
      </c>
      <c r="L114" s="82">
        <v>162.38559196929435</v>
      </c>
      <c r="M114" s="82">
        <v>679.06702096250376</v>
      </c>
      <c r="N114">
        <v>35</v>
      </c>
      <c r="O114">
        <v>11</v>
      </c>
      <c r="P114">
        <f t="shared" si="15"/>
        <v>46</v>
      </c>
      <c r="Q114" s="60">
        <v>354.50516986706054</v>
      </c>
      <c r="R114" s="60">
        <v>147.71048744460856</v>
      </c>
      <c r="S114" s="60">
        <v>502.21565731166913</v>
      </c>
      <c r="T114">
        <v>32</v>
      </c>
      <c r="U114" s="38">
        <v>412.47744263985561</v>
      </c>
      <c r="V114" s="35">
        <v>32</v>
      </c>
      <c r="W114">
        <v>0</v>
      </c>
      <c r="X114">
        <v>26</v>
      </c>
      <c r="Y114">
        <v>1</v>
      </c>
      <c r="Z114">
        <v>27</v>
      </c>
      <c r="AA114" s="38">
        <v>470.51904131745334</v>
      </c>
      <c r="AB114" s="38">
        <v>0</v>
      </c>
      <c r="AC114" s="38">
        <v>382.29672107043081</v>
      </c>
      <c r="AD114" s="38">
        <v>14.703720041170417</v>
      </c>
      <c r="AE114" s="38">
        <v>397.00044111160122</v>
      </c>
      <c r="AF114">
        <v>26</v>
      </c>
      <c r="AG114" s="38">
        <v>337.39942901635089</v>
      </c>
    </row>
    <row r="115" spans="2:33" x14ac:dyDescent="0.2">
      <c r="B115" t="s">
        <v>122</v>
      </c>
      <c r="C115" t="s">
        <v>4</v>
      </c>
      <c r="D115" s="38">
        <f t="shared" si="11"/>
        <v>248.78716258241073</v>
      </c>
      <c r="E115">
        <v>16078</v>
      </c>
      <c r="F115" s="38">
        <f t="shared" si="12"/>
        <v>43.53775345192188</v>
      </c>
      <c r="G115" s="38">
        <f t="shared" si="13"/>
        <v>292.32491603433266</v>
      </c>
      <c r="H115">
        <v>40</v>
      </c>
      <c r="I115">
        <v>7</v>
      </c>
      <c r="J115">
        <f t="shared" si="14"/>
        <v>47</v>
      </c>
      <c r="K115" s="82">
        <v>303.34418467002075</v>
      </c>
      <c r="L115" s="82">
        <v>162.77005031074282</v>
      </c>
      <c r="M115" s="82">
        <v>466.11423498076351</v>
      </c>
      <c r="N115">
        <v>41</v>
      </c>
      <c r="O115">
        <v>22</v>
      </c>
      <c r="P115">
        <f t="shared" si="15"/>
        <v>63</v>
      </c>
      <c r="Q115" s="60">
        <v>556.33855055262961</v>
      </c>
      <c r="R115" s="60">
        <v>103.8498627698242</v>
      </c>
      <c r="S115" s="60">
        <v>660.18841332245381</v>
      </c>
      <c r="T115">
        <v>122</v>
      </c>
      <c r="U115" s="38">
        <v>764.74644267535882</v>
      </c>
      <c r="V115" s="35">
        <v>122</v>
      </c>
      <c r="W115">
        <v>0</v>
      </c>
      <c r="X115">
        <v>72</v>
      </c>
      <c r="Y115">
        <v>24</v>
      </c>
      <c r="Z115">
        <v>96</v>
      </c>
      <c r="AA115" s="38">
        <v>910.04028047143072</v>
      </c>
      <c r="AB115" s="38">
        <v>0</v>
      </c>
      <c r="AC115" s="38">
        <v>537.0729524093689</v>
      </c>
      <c r="AD115" s="38">
        <v>179.02431746978965</v>
      </c>
      <c r="AE115" s="38">
        <v>716.0972698791586</v>
      </c>
      <c r="AF115">
        <v>114</v>
      </c>
      <c r="AG115" s="38">
        <v>723.5798159314503</v>
      </c>
    </row>
    <row r="116" spans="2:33" x14ac:dyDescent="0.2">
      <c r="B116" t="s">
        <v>123</v>
      </c>
      <c r="C116" t="s">
        <v>4</v>
      </c>
      <c r="D116" s="38">
        <f t="shared" si="11"/>
        <v>128.96465562406803</v>
      </c>
      <c r="E116">
        <v>24813</v>
      </c>
      <c r="F116" s="38">
        <f t="shared" si="12"/>
        <v>24.180872929512756</v>
      </c>
      <c r="G116" s="38">
        <f t="shared" si="13"/>
        <v>153.14552855358079</v>
      </c>
      <c r="H116">
        <v>32</v>
      </c>
      <c r="I116">
        <v>6</v>
      </c>
      <c r="J116">
        <f t="shared" si="14"/>
        <v>38</v>
      </c>
      <c r="K116" s="82">
        <v>246.35036496350364</v>
      </c>
      <c r="L116" s="82">
        <v>45.620437956204377</v>
      </c>
      <c r="M116" s="82">
        <v>291.97080291970804</v>
      </c>
      <c r="N116">
        <v>54</v>
      </c>
      <c r="O116">
        <v>10</v>
      </c>
      <c r="P116">
        <f t="shared" si="15"/>
        <v>64</v>
      </c>
      <c r="Q116" s="60">
        <v>353.9416226154907</v>
      </c>
      <c r="R116" s="60">
        <v>59.756377844173755</v>
      </c>
      <c r="S116" s="60">
        <v>413.69800045966446</v>
      </c>
      <c r="T116">
        <v>84</v>
      </c>
      <c r="U116" s="38">
        <v>344.0226071999017</v>
      </c>
      <c r="V116" s="35">
        <v>84</v>
      </c>
      <c r="W116">
        <v>0</v>
      </c>
      <c r="X116">
        <v>42</v>
      </c>
      <c r="Y116">
        <v>14</v>
      </c>
      <c r="Z116">
        <v>56</v>
      </c>
      <c r="AA116" s="38">
        <v>388.90689383767767</v>
      </c>
      <c r="AB116" s="38">
        <v>0</v>
      </c>
      <c r="AC116" s="38">
        <v>194.45344691883884</v>
      </c>
      <c r="AD116" s="38">
        <v>64.817815639612945</v>
      </c>
      <c r="AE116" s="38">
        <v>259.27126255845178</v>
      </c>
      <c r="AF116">
        <v>78</v>
      </c>
      <c r="AG116" s="38">
        <v>320.52599137045405</v>
      </c>
    </row>
    <row r="117" spans="2:33" x14ac:dyDescent="0.2">
      <c r="B117" t="s">
        <v>124</v>
      </c>
      <c r="C117" t="s">
        <v>4</v>
      </c>
      <c r="D117" s="38">
        <f t="shared" si="11"/>
        <v>107.95388826772565</v>
      </c>
      <c r="E117">
        <v>25937</v>
      </c>
      <c r="F117" s="38">
        <f t="shared" si="12"/>
        <v>34.699464086054668</v>
      </c>
      <c r="G117" s="38">
        <f t="shared" si="13"/>
        <v>142.65335235378032</v>
      </c>
      <c r="H117">
        <v>28</v>
      </c>
      <c r="I117">
        <v>9</v>
      </c>
      <c r="J117">
        <f t="shared" si="14"/>
        <v>37</v>
      </c>
      <c r="K117" s="82">
        <v>259.70475669764897</v>
      </c>
      <c r="L117" s="82">
        <v>59.230909422270827</v>
      </c>
      <c r="M117" s="82">
        <v>318.9356661199198</v>
      </c>
      <c r="N117">
        <v>57</v>
      </c>
      <c r="O117">
        <v>13</v>
      </c>
      <c r="P117">
        <f t="shared" si="15"/>
        <v>70</v>
      </c>
      <c r="Q117" s="60">
        <v>226.01476014760146</v>
      </c>
      <c r="R117" s="60">
        <v>27.675276752767527</v>
      </c>
      <c r="S117" s="60">
        <v>253.69003690036899</v>
      </c>
      <c r="T117">
        <v>69</v>
      </c>
      <c r="U117" s="38">
        <v>270.68377074261502</v>
      </c>
      <c r="V117" s="35">
        <v>69</v>
      </c>
      <c r="W117">
        <v>0</v>
      </c>
      <c r="X117">
        <v>49</v>
      </c>
      <c r="Y117">
        <v>5</v>
      </c>
      <c r="Z117">
        <v>54</v>
      </c>
      <c r="AA117" s="38">
        <v>318.30972920607093</v>
      </c>
      <c r="AB117" s="38">
        <v>0</v>
      </c>
      <c r="AC117" s="38">
        <v>226.04603958112284</v>
      </c>
      <c r="AD117" s="38">
        <v>23.065922406237025</v>
      </c>
      <c r="AE117" s="38">
        <v>249.11196198735988</v>
      </c>
      <c r="AF117">
        <v>42</v>
      </c>
      <c r="AG117" s="38">
        <v>164.86104569006125</v>
      </c>
    </row>
    <row r="118" spans="2:33" x14ac:dyDescent="0.2">
      <c r="B118" t="s">
        <v>125</v>
      </c>
      <c r="C118" t="s">
        <v>4</v>
      </c>
      <c r="D118" s="38">
        <f t="shared" si="11"/>
        <v>485.32602489437022</v>
      </c>
      <c r="E118">
        <v>17514</v>
      </c>
      <c r="F118" s="38">
        <f t="shared" si="12"/>
        <v>182.71097407788054</v>
      </c>
      <c r="G118" s="38">
        <f t="shared" si="13"/>
        <v>668.03699897225079</v>
      </c>
      <c r="H118">
        <v>85</v>
      </c>
      <c r="I118">
        <v>32</v>
      </c>
      <c r="J118">
        <f t="shared" si="14"/>
        <v>117</v>
      </c>
      <c r="K118" s="82">
        <v>1429.1385470424773</v>
      </c>
      <c r="L118" s="82">
        <v>529.31057297869529</v>
      </c>
      <c r="M118" s="82">
        <v>1958.4491200211726</v>
      </c>
      <c r="N118">
        <v>216</v>
      </c>
      <c r="O118">
        <v>80</v>
      </c>
      <c r="P118">
        <f t="shared" si="15"/>
        <v>296</v>
      </c>
      <c r="Q118" s="60">
        <v>981.76718092566625</v>
      </c>
      <c r="R118" s="60">
        <v>293.86228544713816</v>
      </c>
      <c r="S118" s="60">
        <v>1275.6294663728045</v>
      </c>
      <c r="T118">
        <v>235</v>
      </c>
      <c r="U118" s="38">
        <v>1362.3188405797102</v>
      </c>
      <c r="V118" s="35">
        <v>235</v>
      </c>
      <c r="W118">
        <v>0</v>
      </c>
      <c r="X118">
        <v>146</v>
      </c>
      <c r="Y118">
        <v>47</v>
      </c>
      <c r="Z118">
        <v>193</v>
      </c>
      <c r="AA118" s="38">
        <v>1571.2757421770527</v>
      </c>
      <c r="AB118" s="38">
        <v>0</v>
      </c>
      <c r="AC118" s="38">
        <v>976.19684407595616</v>
      </c>
      <c r="AD118" s="38">
        <v>314.25514843541055</v>
      </c>
      <c r="AE118" s="38">
        <v>1290.4519925113666</v>
      </c>
      <c r="AF118">
        <v>137</v>
      </c>
      <c r="AG118" s="38">
        <v>802.67166627607219</v>
      </c>
    </row>
    <row r="119" spans="2:33" x14ac:dyDescent="0.2">
      <c r="B119" t="s">
        <v>126</v>
      </c>
      <c r="C119" t="s">
        <v>4</v>
      </c>
      <c r="D119" s="38">
        <f t="shared" si="11"/>
        <v>303.67166651329711</v>
      </c>
      <c r="E119">
        <v>10867</v>
      </c>
      <c r="F119" s="38">
        <f t="shared" si="12"/>
        <v>101.22388883776571</v>
      </c>
      <c r="G119" s="38">
        <f t="shared" si="13"/>
        <v>404.89555535106285</v>
      </c>
      <c r="H119">
        <v>33</v>
      </c>
      <c r="I119">
        <v>11</v>
      </c>
      <c r="J119">
        <f t="shared" si="14"/>
        <v>44</v>
      </c>
      <c r="K119" s="82">
        <v>671.90524997152943</v>
      </c>
      <c r="L119" s="82">
        <v>159.43514406104089</v>
      </c>
      <c r="M119" s="82">
        <v>831.34039403257032</v>
      </c>
      <c r="N119">
        <v>59</v>
      </c>
      <c r="O119">
        <v>14</v>
      </c>
      <c r="P119">
        <f t="shared" si="15"/>
        <v>73</v>
      </c>
      <c r="Q119" s="60">
        <v>441.80909196605046</v>
      </c>
      <c r="R119" s="60">
        <v>186.02488082781073</v>
      </c>
      <c r="S119" s="60">
        <v>627.83397279386122</v>
      </c>
      <c r="T119">
        <v>70</v>
      </c>
      <c r="U119" s="38">
        <v>681.06635532204712</v>
      </c>
      <c r="V119" s="35">
        <v>70</v>
      </c>
      <c r="W119">
        <v>0</v>
      </c>
      <c r="X119">
        <v>27</v>
      </c>
      <c r="Y119">
        <v>13</v>
      </c>
      <c r="Z119">
        <v>40</v>
      </c>
      <c r="AA119" s="38">
        <v>830.07233487489623</v>
      </c>
      <c r="AB119" s="38">
        <v>0</v>
      </c>
      <c r="AC119" s="38">
        <v>320.17075773745995</v>
      </c>
      <c r="AD119" s="38">
        <v>154.15629076248072</v>
      </c>
      <c r="AE119" s="38">
        <v>474.3270484999407</v>
      </c>
      <c r="AF119">
        <v>56</v>
      </c>
      <c r="AG119" s="38">
        <v>553.85224013450693</v>
      </c>
    </row>
    <row r="120" spans="2:33" x14ac:dyDescent="0.2">
      <c r="B120" t="s">
        <v>127</v>
      </c>
      <c r="C120" t="s">
        <v>4</v>
      </c>
      <c r="D120" s="38">
        <f t="shared" si="11"/>
        <v>236.01277245592112</v>
      </c>
      <c r="E120">
        <v>7203</v>
      </c>
      <c r="F120" s="38">
        <f t="shared" si="12"/>
        <v>111.06483409690406</v>
      </c>
      <c r="G120" s="38">
        <f t="shared" si="13"/>
        <v>347.07760655282522</v>
      </c>
      <c r="H120">
        <v>17</v>
      </c>
      <c r="I120">
        <v>8</v>
      </c>
      <c r="J120">
        <f t="shared" si="14"/>
        <v>25</v>
      </c>
      <c r="K120" s="82">
        <v>956.86274509803911</v>
      </c>
      <c r="L120" s="82">
        <v>298.03921568627453</v>
      </c>
      <c r="M120" s="82">
        <v>1254.9019607843136</v>
      </c>
      <c r="N120">
        <v>61</v>
      </c>
      <c r="O120">
        <v>19</v>
      </c>
      <c r="P120">
        <f t="shared" si="15"/>
        <v>80</v>
      </c>
      <c r="Q120" s="60">
        <v>830.98149890247726</v>
      </c>
      <c r="R120" s="60">
        <v>188.14675446848543</v>
      </c>
      <c r="S120" s="60">
        <v>1019.1282533709627</v>
      </c>
      <c r="T120">
        <v>81</v>
      </c>
      <c r="U120" s="38">
        <v>1095.3346855983773</v>
      </c>
      <c r="V120" s="35">
        <v>81</v>
      </c>
      <c r="W120">
        <v>0</v>
      </c>
      <c r="X120">
        <v>47</v>
      </c>
      <c r="Y120">
        <v>16</v>
      </c>
      <c r="Z120">
        <v>63</v>
      </c>
      <c r="AA120" s="38">
        <v>1249.4215640906987</v>
      </c>
      <c r="AB120" s="38">
        <v>0</v>
      </c>
      <c r="AC120" s="38">
        <v>724.97300632423264</v>
      </c>
      <c r="AD120" s="38">
        <v>246.79932130186643</v>
      </c>
      <c r="AE120" s="38">
        <v>971.77232762609901</v>
      </c>
      <c r="AF120">
        <v>46</v>
      </c>
      <c r="AG120" s="38">
        <v>619.19504643962853</v>
      </c>
    </row>
    <row r="121" spans="2:33" x14ac:dyDescent="0.2">
      <c r="B121" t="s">
        <v>128</v>
      </c>
      <c r="C121" t="s">
        <v>4</v>
      </c>
      <c r="D121" s="38">
        <f t="shared" si="11"/>
        <v>439.88269794721413</v>
      </c>
      <c r="E121">
        <v>682</v>
      </c>
      <c r="F121" s="38">
        <f t="shared" si="12"/>
        <v>0</v>
      </c>
      <c r="G121" s="38">
        <f t="shared" si="13"/>
        <v>439.88269794721413</v>
      </c>
      <c r="H121">
        <v>3</v>
      </c>
      <c r="I121">
        <v>0</v>
      </c>
      <c r="J121">
        <f t="shared" si="14"/>
        <v>3</v>
      </c>
      <c r="K121" s="82">
        <v>1018.9228529839884</v>
      </c>
      <c r="L121" s="82">
        <v>145.5604075691412</v>
      </c>
      <c r="M121" s="82">
        <v>1164.4832605531296</v>
      </c>
      <c r="N121">
        <v>7</v>
      </c>
      <c r="O121">
        <v>1</v>
      </c>
      <c r="P121">
        <f t="shared" si="15"/>
        <v>8</v>
      </c>
      <c r="Q121" s="60">
        <v>412.08791208791212</v>
      </c>
      <c r="R121" s="60">
        <v>137.36263736263737</v>
      </c>
      <c r="S121" s="60">
        <v>549.45054945054949</v>
      </c>
      <c r="T121">
        <v>7</v>
      </c>
      <c r="U121" s="38">
        <v>923.48284960422166</v>
      </c>
      <c r="V121" s="35">
        <v>7</v>
      </c>
      <c r="W121">
        <v>0</v>
      </c>
      <c r="X121">
        <v>6</v>
      </c>
      <c r="Y121">
        <v>0</v>
      </c>
      <c r="Z121">
        <v>6</v>
      </c>
      <c r="AA121" s="38">
        <v>923.48284960422166</v>
      </c>
      <c r="AB121" s="38">
        <v>0</v>
      </c>
      <c r="AC121" s="38">
        <v>791.55672823218993</v>
      </c>
      <c r="AD121" s="38">
        <v>0</v>
      </c>
      <c r="AE121" s="38">
        <v>791.55672823218993</v>
      </c>
      <c r="AF121">
        <v>9</v>
      </c>
      <c r="AG121" s="38">
        <v>1171.875</v>
      </c>
    </row>
    <row r="122" spans="2:33" x14ac:dyDescent="0.2">
      <c r="B122" t="s">
        <v>129</v>
      </c>
      <c r="C122" t="s">
        <v>4</v>
      </c>
      <c r="D122" s="38">
        <f t="shared" si="11"/>
        <v>296.44268774703556</v>
      </c>
      <c r="E122">
        <v>16192</v>
      </c>
      <c r="F122" s="38">
        <f t="shared" si="12"/>
        <v>49.407114624505923</v>
      </c>
      <c r="G122" s="38">
        <f t="shared" si="13"/>
        <v>345.8498023715415</v>
      </c>
      <c r="H122">
        <v>48</v>
      </c>
      <c r="I122">
        <v>8</v>
      </c>
      <c r="J122">
        <f t="shared" si="14"/>
        <v>56</v>
      </c>
      <c r="K122" s="82">
        <v>492.57462137920891</v>
      </c>
      <c r="L122" s="82">
        <v>213.20394059697102</v>
      </c>
      <c r="M122" s="82">
        <v>705.77856197617996</v>
      </c>
      <c r="N122">
        <v>67</v>
      </c>
      <c r="O122">
        <v>29</v>
      </c>
      <c r="P122">
        <f t="shared" si="15"/>
        <v>96</v>
      </c>
      <c r="Q122" s="60">
        <v>380.51182571066181</v>
      </c>
      <c r="R122" s="60">
        <v>111.915242856077</v>
      </c>
      <c r="S122" s="60">
        <v>492.4270685667388</v>
      </c>
      <c r="T122">
        <v>80</v>
      </c>
      <c r="U122" s="38">
        <v>513.87461459403903</v>
      </c>
      <c r="V122" s="35">
        <v>80</v>
      </c>
      <c r="W122">
        <v>0</v>
      </c>
      <c r="X122">
        <v>41</v>
      </c>
      <c r="Y122">
        <v>10</v>
      </c>
      <c r="Z122">
        <v>51</v>
      </c>
      <c r="AA122" s="38">
        <v>602.45500414187813</v>
      </c>
      <c r="AB122" s="38">
        <v>0</v>
      </c>
      <c r="AC122" s="38">
        <v>308.75818962271256</v>
      </c>
      <c r="AD122" s="38">
        <v>75.306875517734767</v>
      </c>
      <c r="AE122" s="38">
        <v>384.0650651404473</v>
      </c>
      <c r="AF122">
        <v>76</v>
      </c>
      <c r="AG122" s="38">
        <v>494.56627838875511</v>
      </c>
    </row>
    <row r="123" spans="2:33" x14ac:dyDescent="0.2">
      <c r="B123" t="s">
        <v>130</v>
      </c>
      <c r="C123" t="s">
        <v>4</v>
      </c>
      <c r="D123" s="38">
        <f t="shared" si="11"/>
        <v>157.39533210415073</v>
      </c>
      <c r="E123">
        <v>22237</v>
      </c>
      <c r="F123" s="38">
        <f t="shared" si="12"/>
        <v>71.952151819040338</v>
      </c>
      <c r="G123" s="38">
        <f t="shared" si="13"/>
        <v>229.34748392319108</v>
      </c>
      <c r="H123">
        <v>35</v>
      </c>
      <c r="I123">
        <v>16</v>
      </c>
      <c r="J123">
        <f t="shared" si="14"/>
        <v>51</v>
      </c>
      <c r="K123" s="82">
        <v>632.49597231338385</v>
      </c>
      <c r="L123" s="82">
        <v>262.54549794140462</v>
      </c>
      <c r="M123" s="82">
        <v>895.04147025478846</v>
      </c>
      <c r="N123">
        <v>106</v>
      </c>
      <c r="O123">
        <v>44</v>
      </c>
      <c r="P123">
        <f t="shared" si="15"/>
        <v>150</v>
      </c>
      <c r="Q123" s="60">
        <v>499.383477188656</v>
      </c>
      <c r="R123" s="60">
        <v>172.62638717632552</v>
      </c>
      <c r="S123" s="60">
        <v>672.00986436498147</v>
      </c>
      <c r="T123">
        <v>117</v>
      </c>
      <c r="U123" s="38">
        <v>566.94286960314002</v>
      </c>
      <c r="V123" s="35">
        <v>117</v>
      </c>
      <c r="W123">
        <v>0</v>
      </c>
      <c r="X123">
        <v>53</v>
      </c>
      <c r="Y123">
        <v>20</v>
      </c>
      <c r="Z123">
        <v>73</v>
      </c>
      <c r="AA123" s="38">
        <v>743.9908431896223</v>
      </c>
      <c r="AB123" s="38">
        <v>0</v>
      </c>
      <c r="AC123" s="38">
        <v>337.02149306880324</v>
      </c>
      <c r="AD123" s="38">
        <v>127.17792191275595</v>
      </c>
      <c r="AE123" s="38">
        <v>464.19941498155919</v>
      </c>
      <c r="AF123">
        <v>56</v>
      </c>
      <c r="AG123" s="38">
        <v>282.5713997376123</v>
      </c>
    </row>
    <row r="124" spans="2:33" x14ac:dyDescent="0.2">
      <c r="B124" t="s">
        <v>131</v>
      </c>
      <c r="C124" t="s">
        <v>4</v>
      </c>
      <c r="D124" s="38">
        <f t="shared" si="11"/>
        <v>157.74713718158449</v>
      </c>
      <c r="E124">
        <v>17116</v>
      </c>
      <c r="F124" s="38">
        <f t="shared" si="12"/>
        <v>11.684973124561814</v>
      </c>
      <c r="G124" s="38">
        <f t="shared" si="13"/>
        <v>169.43211030614628</v>
      </c>
      <c r="H124">
        <v>27</v>
      </c>
      <c r="I124">
        <v>2</v>
      </c>
      <c r="J124">
        <f t="shared" si="14"/>
        <v>29</v>
      </c>
      <c r="K124" s="82">
        <v>394.72704252625311</v>
      </c>
      <c r="L124" s="82">
        <v>171.29664109629849</v>
      </c>
      <c r="M124" s="82">
        <v>566.02368362255163</v>
      </c>
      <c r="N124">
        <v>53</v>
      </c>
      <c r="O124">
        <v>23</v>
      </c>
      <c r="P124">
        <f t="shared" si="15"/>
        <v>76</v>
      </c>
      <c r="Q124" s="60">
        <v>192.130341223486</v>
      </c>
      <c r="R124" s="60">
        <v>84.537350138333849</v>
      </c>
      <c r="S124" s="60">
        <v>276.66769136181983</v>
      </c>
      <c r="T124">
        <v>37</v>
      </c>
      <c r="U124" s="38">
        <v>231.03340618170466</v>
      </c>
      <c r="V124" s="35">
        <v>37</v>
      </c>
      <c r="W124">
        <v>0</v>
      </c>
      <c r="X124">
        <v>14</v>
      </c>
      <c r="Y124">
        <v>7</v>
      </c>
      <c r="Z124">
        <v>21</v>
      </c>
      <c r="AA124" s="38">
        <v>289.92320952828709</v>
      </c>
      <c r="AB124" s="38">
        <v>0</v>
      </c>
      <c r="AC124" s="38">
        <v>109.70067387556809</v>
      </c>
      <c r="AD124" s="38">
        <v>54.850336937784043</v>
      </c>
      <c r="AE124" s="38">
        <v>164.55101081335215</v>
      </c>
      <c r="AF124">
        <v>47</v>
      </c>
      <c r="AG124" s="38">
        <v>301.01191238631998</v>
      </c>
    </row>
    <row r="125" spans="2:33" x14ac:dyDescent="0.2">
      <c r="B125" t="s">
        <v>132</v>
      </c>
      <c r="C125" t="s">
        <v>4</v>
      </c>
      <c r="D125" s="38">
        <f t="shared" si="11"/>
        <v>69.659932873155597</v>
      </c>
      <c r="E125">
        <v>15791</v>
      </c>
      <c r="F125" s="38">
        <f t="shared" si="12"/>
        <v>69.659932873155597</v>
      </c>
      <c r="G125" s="38">
        <f t="shared" si="13"/>
        <v>139.31986574631119</v>
      </c>
      <c r="H125">
        <v>11</v>
      </c>
      <c r="I125">
        <v>11</v>
      </c>
      <c r="J125">
        <f t="shared" si="14"/>
        <v>22</v>
      </c>
      <c r="K125" s="82">
        <v>293.86745031320083</v>
      </c>
      <c r="L125" s="82">
        <v>92.800247467326585</v>
      </c>
      <c r="M125" s="82">
        <v>386.66769778052742</v>
      </c>
      <c r="N125">
        <v>38</v>
      </c>
      <c r="O125">
        <v>12</v>
      </c>
      <c r="P125">
        <f t="shared" si="15"/>
        <v>50</v>
      </c>
      <c r="Q125" s="60">
        <v>125.84552461853076</v>
      </c>
      <c r="R125" s="60">
        <v>23.596035865974518</v>
      </c>
      <c r="S125" s="60">
        <v>149.44156048450526</v>
      </c>
      <c r="T125">
        <v>33</v>
      </c>
      <c r="U125" s="38">
        <v>214.81577919541726</v>
      </c>
      <c r="V125" s="35">
        <v>33</v>
      </c>
      <c r="W125">
        <v>0</v>
      </c>
      <c r="X125">
        <v>19</v>
      </c>
      <c r="Y125">
        <v>5</v>
      </c>
      <c r="Z125">
        <v>24</v>
      </c>
      <c r="AA125" s="38">
        <v>261.90476190476193</v>
      </c>
      <c r="AB125" s="38">
        <v>0</v>
      </c>
      <c r="AC125" s="38">
        <v>150.79365079365078</v>
      </c>
      <c r="AD125" s="38">
        <v>39.682539682539684</v>
      </c>
      <c r="AE125" s="38">
        <v>190.47619047619048</v>
      </c>
      <c r="AF125">
        <v>15</v>
      </c>
      <c r="AG125" s="38">
        <v>96.899224806201545</v>
      </c>
    </row>
    <row r="126" spans="2:33" x14ac:dyDescent="0.2">
      <c r="B126" t="s">
        <v>133</v>
      </c>
      <c r="C126" t="s">
        <v>4</v>
      </c>
      <c r="D126" s="38">
        <f t="shared" si="11"/>
        <v>533.4281650071124</v>
      </c>
      <c r="E126">
        <v>2812</v>
      </c>
      <c r="F126" s="38">
        <f t="shared" si="12"/>
        <v>213.37126600284498</v>
      </c>
      <c r="G126" s="38">
        <f t="shared" si="13"/>
        <v>746.79943100995729</v>
      </c>
      <c r="H126">
        <v>15</v>
      </c>
      <c r="I126">
        <v>6</v>
      </c>
      <c r="J126">
        <f t="shared" si="14"/>
        <v>21</v>
      </c>
      <c r="K126" s="82">
        <v>1097.7337110481585</v>
      </c>
      <c r="L126" s="82">
        <v>247.87535410764872</v>
      </c>
      <c r="M126" s="82">
        <v>1345.6090651558075</v>
      </c>
      <c r="N126">
        <v>31</v>
      </c>
      <c r="O126">
        <v>7</v>
      </c>
      <c r="P126">
        <f t="shared" si="15"/>
        <v>38</v>
      </c>
      <c r="Q126" s="60">
        <v>1476.7932489451478</v>
      </c>
      <c r="R126" s="60">
        <v>457.10267229254572</v>
      </c>
      <c r="S126" s="60">
        <v>1933.8959212376933</v>
      </c>
      <c r="T126">
        <v>38</v>
      </c>
      <c r="U126" s="38">
        <v>1316.7013167013167</v>
      </c>
      <c r="V126" s="35">
        <v>38</v>
      </c>
      <c r="W126">
        <v>0</v>
      </c>
      <c r="X126">
        <v>25</v>
      </c>
      <c r="Y126">
        <v>2</v>
      </c>
      <c r="Z126">
        <v>27</v>
      </c>
      <c r="AA126" s="38">
        <v>1316.7013167013167</v>
      </c>
      <c r="AB126" s="38">
        <v>0</v>
      </c>
      <c r="AC126" s="38">
        <v>866.25086625086624</v>
      </c>
      <c r="AD126" s="38">
        <v>69.300069300069296</v>
      </c>
      <c r="AE126" s="38">
        <v>935.55093555093561</v>
      </c>
      <c r="AF126">
        <v>20</v>
      </c>
      <c r="AG126" s="38">
        <v>682.82690337999315</v>
      </c>
    </row>
    <row r="127" spans="2:33" x14ac:dyDescent="0.2">
      <c r="B127" t="s">
        <v>134</v>
      </c>
      <c r="C127" t="s">
        <v>4</v>
      </c>
      <c r="D127" s="38">
        <f t="shared" si="11"/>
        <v>475.46012269938655</v>
      </c>
      <c r="E127">
        <v>13040</v>
      </c>
      <c r="F127" s="38">
        <f t="shared" si="12"/>
        <v>107.36196319018406</v>
      </c>
      <c r="G127" s="38">
        <f t="shared" si="13"/>
        <v>582.82208588957053</v>
      </c>
      <c r="H127">
        <v>62</v>
      </c>
      <c r="I127">
        <v>14</v>
      </c>
      <c r="J127">
        <f t="shared" si="14"/>
        <v>76</v>
      </c>
      <c r="K127" s="82">
        <v>821.77255456393027</v>
      </c>
      <c r="L127" s="82">
        <v>291.59671290978173</v>
      </c>
      <c r="M127" s="82">
        <v>1113.3692674737122</v>
      </c>
      <c r="N127">
        <v>93</v>
      </c>
      <c r="O127">
        <v>33</v>
      </c>
      <c r="P127">
        <f t="shared" si="15"/>
        <v>126</v>
      </c>
      <c r="Q127" s="60">
        <v>566.32156446332181</v>
      </c>
      <c r="R127" s="60">
        <v>212.37058667374569</v>
      </c>
      <c r="S127" s="60">
        <v>778.69215113706753</v>
      </c>
      <c r="T127">
        <v>115</v>
      </c>
      <c r="U127" s="38">
        <v>873.99300805593555</v>
      </c>
      <c r="V127" s="35">
        <v>115</v>
      </c>
      <c r="W127">
        <v>0</v>
      </c>
      <c r="X127">
        <v>68</v>
      </c>
      <c r="Y127">
        <v>25</v>
      </c>
      <c r="Z127">
        <v>93</v>
      </c>
      <c r="AA127" s="38">
        <v>1014.0199276959704</v>
      </c>
      <c r="AB127" s="38">
        <v>0</v>
      </c>
      <c r="AC127" s="38">
        <v>599.59439202892156</v>
      </c>
      <c r="AD127" s="38">
        <v>220.43911471651529</v>
      </c>
      <c r="AE127" s="38">
        <v>820.03350674543697</v>
      </c>
      <c r="AF127">
        <v>73</v>
      </c>
      <c r="AG127" s="38">
        <v>550.0715846582774</v>
      </c>
    </row>
    <row r="128" spans="2:33" x14ac:dyDescent="0.2">
      <c r="B128" t="s">
        <v>135</v>
      </c>
      <c r="C128" t="s">
        <v>4</v>
      </c>
      <c r="D128" s="38">
        <f t="shared" si="11"/>
        <v>392.90240811153353</v>
      </c>
      <c r="E128">
        <v>7890</v>
      </c>
      <c r="F128" s="38">
        <f t="shared" si="12"/>
        <v>177.43979721166033</v>
      </c>
      <c r="G128" s="38">
        <f t="shared" si="13"/>
        <v>570.34220532319398</v>
      </c>
      <c r="H128">
        <v>31</v>
      </c>
      <c r="I128">
        <v>14</v>
      </c>
      <c r="J128">
        <f t="shared" si="14"/>
        <v>45</v>
      </c>
      <c r="K128" s="82">
        <v>1864.6012621916236</v>
      </c>
      <c r="L128" s="82">
        <v>559.38037865748709</v>
      </c>
      <c r="M128" s="82">
        <v>2423.9816408491106</v>
      </c>
      <c r="N128">
        <v>130</v>
      </c>
      <c r="O128">
        <v>39</v>
      </c>
      <c r="P128">
        <f t="shared" si="15"/>
        <v>169</v>
      </c>
      <c r="Q128" s="60">
        <v>1034.4827586206898</v>
      </c>
      <c r="R128" s="60">
        <v>387.93103448275861</v>
      </c>
      <c r="S128" s="60">
        <v>1422.4137931034484</v>
      </c>
      <c r="T128">
        <v>107</v>
      </c>
      <c r="U128" s="38">
        <v>1346.250629089079</v>
      </c>
      <c r="V128" s="35">
        <v>107</v>
      </c>
      <c r="W128">
        <v>0</v>
      </c>
      <c r="X128">
        <v>51</v>
      </c>
      <c r="Y128">
        <v>11</v>
      </c>
      <c r="Z128">
        <v>62</v>
      </c>
      <c r="AA128" s="38">
        <v>1534.270146257528</v>
      </c>
      <c r="AB128" s="38">
        <v>0</v>
      </c>
      <c r="AC128" s="38">
        <v>731.28763980498991</v>
      </c>
      <c r="AD128" s="38">
        <v>157.72870662460568</v>
      </c>
      <c r="AE128" s="38">
        <v>889.01634642959561</v>
      </c>
      <c r="AF128">
        <v>52</v>
      </c>
      <c r="AG128" s="38">
        <v>654.58207452165152</v>
      </c>
    </row>
    <row r="129" spans="1:33" s="2" customFormat="1" x14ac:dyDescent="0.2">
      <c r="A129"/>
      <c r="B129" t="s">
        <v>136</v>
      </c>
      <c r="C129" t="s">
        <v>4</v>
      </c>
      <c r="D129" s="38">
        <f t="shared" si="11"/>
        <v>154.8497627833421</v>
      </c>
      <c r="E129">
        <v>30352</v>
      </c>
      <c r="F129" s="38">
        <f t="shared" si="12"/>
        <v>29.652082235108068</v>
      </c>
      <c r="G129" s="38">
        <f t="shared" si="13"/>
        <v>184.50184501845018</v>
      </c>
      <c r="H129">
        <v>47</v>
      </c>
      <c r="I129">
        <v>9</v>
      </c>
      <c r="J129">
        <f t="shared" si="14"/>
        <v>56</v>
      </c>
      <c r="K129" s="82">
        <v>479.75790677934822</v>
      </c>
      <c r="L129" s="82">
        <v>114.40380853969074</v>
      </c>
      <c r="M129" s="82">
        <v>594.16171531903899</v>
      </c>
      <c r="N129">
        <v>130</v>
      </c>
      <c r="O129">
        <v>31</v>
      </c>
      <c r="P129">
        <f t="shared" si="15"/>
        <v>161</v>
      </c>
      <c r="Q129" s="60">
        <v>262.75859516672216</v>
      </c>
      <c r="R129" s="60">
        <v>96.221457384996853</v>
      </c>
      <c r="S129" s="60">
        <v>358.98005255171904</v>
      </c>
      <c r="T129">
        <v>126</v>
      </c>
      <c r="U129" s="38">
        <v>414.44641799881589</v>
      </c>
      <c r="V129" s="35">
        <v>126</v>
      </c>
      <c r="W129">
        <v>0</v>
      </c>
      <c r="X129">
        <v>68</v>
      </c>
      <c r="Y129">
        <v>11</v>
      </c>
      <c r="Z129">
        <v>79</v>
      </c>
      <c r="AA129" s="38">
        <v>465.73519627411844</v>
      </c>
      <c r="AB129" s="38">
        <v>0</v>
      </c>
      <c r="AC129" s="38">
        <v>251.34915354476232</v>
      </c>
      <c r="AD129" s="38">
        <v>40.659421896946846</v>
      </c>
      <c r="AE129" s="38">
        <v>292.00857544170918</v>
      </c>
      <c r="AF129">
        <v>69</v>
      </c>
      <c r="AG129" s="38">
        <v>226.32597500574016</v>
      </c>
    </row>
    <row r="130" spans="1:33" s="2" customFormat="1" x14ac:dyDescent="0.2">
      <c r="A130"/>
      <c r="B130" t="s">
        <v>137</v>
      </c>
      <c r="C130" t="s">
        <v>4</v>
      </c>
      <c r="D130" s="38">
        <f t="shared" si="11"/>
        <v>250.55830927610435</v>
      </c>
      <c r="E130">
        <v>18359</v>
      </c>
      <c r="F130" s="38">
        <f t="shared" si="12"/>
        <v>103.49147557056484</v>
      </c>
      <c r="G130" s="38">
        <f t="shared" si="13"/>
        <v>354.04978484666918</v>
      </c>
      <c r="H130">
        <v>46</v>
      </c>
      <c r="I130">
        <v>19</v>
      </c>
      <c r="J130">
        <f t="shared" si="14"/>
        <v>65</v>
      </c>
      <c r="K130" s="82">
        <v>703.75335120643433</v>
      </c>
      <c r="L130" s="82">
        <v>160.85790884718497</v>
      </c>
      <c r="M130" s="82">
        <v>864.61126005361928</v>
      </c>
      <c r="N130">
        <v>105</v>
      </c>
      <c r="O130">
        <v>24</v>
      </c>
      <c r="P130">
        <f t="shared" si="15"/>
        <v>129</v>
      </c>
      <c r="Q130" s="60">
        <v>547.00162074554294</v>
      </c>
      <c r="R130" s="60">
        <v>141.81523500810374</v>
      </c>
      <c r="S130" s="60">
        <v>688.81685575364668</v>
      </c>
      <c r="T130">
        <v>106</v>
      </c>
      <c r="U130" s="38">
        <v>582.44958514204075</v>
      </c>
      <c r="V130" s="35">
        <v>106</v>
      </c>
      <c r="W130">
        <v>0</v>
      </c>
      <c r="X130">
        <v>67</v>
      </c>
      <c r="Y130">
        <v>19</v>
      </c>
      <c r="Z130">
        <v>86</v>
      </c>
      <c r="AA130" s="38">
        <v>720.89227421109899</v>
      </c>
      <c r="AB130" s="38">
        <v>0</v>
      </c>
      <c r="AC130" s="38">
        <v>455.658324265506</v>
      </c>
      <c r="AD130" s="38">
        <v>129.21653971708378</v>
      </c>
      <c r="AE130" s="38">
        <v>584.87486398258977</v>
      </c>
      <c r="AF130">
        <v>62</v>
      </c>
      <c r="AG130" s="38">
        <v>345.05788067675866</v>
      </c>
    </row>
    <row r="131" spans="1:33" x14ac:dyDescent="0.2">
      <c r="B131" t="s">
        <v>138</v>
      </c>
      <c r="C131" t="s">
        <v>4</v>
      </c>
      <c r="D131" s="38">
        <f t="shared" si="11"/>
        <v>205.74367766823832</v>
      </c>
      <c r="E131">
        <v>11665</v>
      </c>
      <c r="F131" s="38">
        <f t="shared" si="12"/>
        <v>60.008572653236179</v>
      </c>
      <c r="G131" s="38">
        <f t="shared" si="13"/>
        <v>265.75225032147449</v>
      </c>
      <c r="H131">
        <v>24</v>
      </c>
      <c r="I131">
        <v>7</v>
      </c>
      <c r="J131">
        <f t="shared" si="14"/>
        <v>31</v>
      </c>
      <c r="K131" s="82">
        <v>582.71285205568142</v>
      </c>
      <c r="L131" s="82">
        <v>140.28272364303442</v>
      </c>
      <c r="M131" s="82">
        <v>722.99557569871581</v>
      </c>
      <c r="N131">
        <v>54</v>
      </c>
      <c r="O131">
        <v>13</v>
      </c>
      <c r="P131">
        <f t="shared" si="15"/>
        <v>67</v>
      </c>
      <c r="Q131" s="60">
        <v>538.04765564950037</v>
      </c>
      <c r="R131" s="60">
        <v>142.74733721313277</v>
      </c>
      <c r="S131" s="60">
        <v>680.79499286263319</v>
      </c>
      <c r="T131">
        <v>64</v>
      </c>
      <c r="U131" s="38">
        <v>559.34277224261496</v>
      </c>
      <c r="V131" s="35">
        <v>64</v>
      </c>
      <c r="W131">
        <v>0</v>
      </c>
      <c r="X131">
        <v>40</v>
      </c>
      <c r="Y131">
        <v>12</v>
      </c>
      <c r="Z131">
        <v>52</v>
      </c>
      <c r="AA131" s="38">
        <v>709.1412742382272</v>
      </c>
      <c r="AB131" s="38">
        <v>0</v>
      </c>
      <c r="AC131" s="38">
        <v>443.21329639889194</v>
      </c>
      <c r="AD131" s="38">
        <v>132.9639889196676</v>
      </c>
      <c r="AE131" s="38">
        <v>576.1772853185596</v>
      </c>
      <c r="AF131">
        <v>61</v>
      </c>
      <c r="AG131" s="38">
        <v>537.91887125220455</v>
      </c>
    </row>
    <row r="132" spans="1:33" s="2" customFormat="1" x14ac:dyDescent="0.2">
      <c r="A132" s="2" t="s">
        <v>139</v>
      </c>
      <c r="B132" s="2" t="s">
        <v>139</v>
      </c>
      <c r="D132" s="37">
        <f t="shared" ref="D132:D133" si="19">(H132/E132)*100000</f>
        <v>229.61925544735044</v>
      </c>
      <c r="E132" s="2">
        <v>307030</v>
      </c>
      <c r="F132" s="37">
        <f t="shared" ref="F132:F133" si="20">(I132/E132)*100000</f>
        <v>72.631338957105172</v>
      </c>
      <c r="G132" s="37">
        <f t="shared" ref="G132:G133" si="21">(J132/E132)*100000</f>
        <v>302.25059440445563</v>
      </c>
      <c r="H132" s="2">
        <v>705</v>
      </c>
      <c r="I132" s="2">
        <v>223</v>
      </c>
      <c r="J132" s="2">
        <f t="shared" ref="J132" si="22">SUM(J111:J131)</f>
        <v>928</v>
      </c>
      <c r="K132" s="37">
        <v>591.05780553009185</v>
      </c>
      <c r="L132" s="37">
        <v>186.79114295467534</v>
      </c>
      <c r="M132" s="37">
        <v>777.84894848476711</v>
      </c>
      <c r="N132" s="2">
        <v>1541</v>
      </c>
      <c r="O132" s="2">
        <v>487</v>
      </c>
      <c r="P132" s="2">
        <f t="shared" ref="P132:P133" si="23">N132+O132</f>
        <v>2028</v>
      </c>
      <c r="Q132" s="61">
        <v>464.10004106394354</v>
      </c>
      <c r="R132" s="61">
        <v>135.20109710460457</v>
      </c>
      <c r="S132" s="61">
        <v>599.30113816854816</v>
      </c>
      <c r="T132" s="2">
        <v>1783</v>
      </c>
      <c r="U132" s="37">
        <v>591.15097060822575</v>
      </c>
      <c r="V132" s="2">
        <v>1783</v>
      </c>
      <c r="W132" s="2">
        <v>0</v>
      </c>
      <c r="X132" s="2">
        <v>997</v>
      </c>
      <c r="Y132" s="2">
        <v>274</v>
      </c>
      <c r="Z132" s="2">
        <v>1271</v>
      </c>
      <c r="AA132" s="37">
        <v>696.43812715561853</v>
      </c>
      <c r="AB132" s="37">
        <v>0</v>
      </c>
      <c r="AC132" s="37">
        <v>389.42726459571043</v>
      </c>
      <c r="AD132" s="37">
        <v>107.02414292800869</v>
      </c>
      <c r="AE132" s="37">
        <v>496.45140752371913</v>
      </c>
      <c r="AF132" s="2">
        <v>1235</v>
      </c>
      <c r="AG132" s="37">
        <v>412.15850915425739</v>
      </c>
    </row>
    <row r="133" spans="1:33" s="2" customFormat="1" x14ac:dyDescent="0.2">
      <c r="A133" s="2" t="s">
        <v>140</v>
      </c>
      <c r="B133" s="2" t="s">
        <v>140</v>
      </c>
      <c r="D133" s="37">
        <f t="shared" si="19"/>
        <v>281.81855858096066</v>
      </c>
      <c r="E133" s="2">
        <v>1302966</v>
      </c>
      <c r="F133" s="37">
        <f t="shared" si="20"/>
        <v>88.490413410633892</v>
      </c>
      <c r="G133" s="37">
        <f t="shared" si="21"/>
        <v>370.30897199159455</v>
      </c>
      <c r="H133" s="2">
        <v>3672</v>
      </c>
      <c r="I133" s="2">
        <v>1153</v>
      </c>
      <c r="J133" s="2">
        <f t="shared" ref="J133" si="24">H133+I133</f>
        <v>4825</v>
      </c>
      <c r="K133" s="37">
        <v>524.38077400805673</v>
      </c>
      <c r="L133" s="37">
        <v>166.50111326518103</v>
      </c>
      <c r="M133" s="37">
        <v>690.88188727323779</v>
      </c>
      <c r="N133" s="2">
        <v>5902</v>
      </c>
      <c r="O133" s="2">
        <v>1874</v>
      </c>
      <c r="P133" s="2">
        <f t="shared" si="23"/>
        <v>7776</v>
      </c>
      <c r="Q133" s="61">
        <v>441.35530377547292</v>
      </c>
      <c r="R133" s="61">
        <v>133.13415179183073</v>
      </c>
      <c r="S133" s="61">
        <v>574.48945556730359</v>
      </c>
      <c r="T133" s="2">
        <v>8032</v>
      </c>
      <c r="U133" s="37">
        <v>620.87458905322035</v>
      </c>
      <c r="V133" s="2">
        <v>8005</v>
      </c>
      <c r="W133" s="2">
        <v>27</v>
      </c>
      <c r="X133" s="2">
        <v>3670</v>
      </c>
      <c r="Y133" s="2">
        <v>1040</v>
      </c>
      <c r="Z133" s="2">
        <v>4710</v>
      </c>
      <c r="AA133" s="37">
        <v>719.14202448586514</v>
      </c>
      <c r="AB133" s="37">
        <v>14.956211536224497</v>
      </c>
      <c r="AC133" s="37">
        <v>329.7003410197533</v>
      </c>
      <c r="AD133" s="37">
        <v>93.430069389793843</v>
      </c>
      <c r="AE133" s="37">
        <v>423.1304104095471</v>
      </c>
      <c r="AF133" s="2">
        <v>5814</v>
      </c>
      <c r="AG133" s="37">
        <v>451.10226769280666</v>
      </c>
    </row>
  </sheetData>
  <mergeCells count="1">
    <mergeCell ref="V1:AE1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</vt:lpstr>
      <vt:lpstr>CODIGOS</vt:lpstr>
      <vt:lpstr>GRÁFICOS 1 SEMESTRE</vt:lpstr>
      <vt:lpstr>GRÁFICOS</vt:lpstr>
      <vt:lpstr>TC</vt:lpstr>
      <vt:lpstr>ECO</vt:lpstr>
      <vt:lpstr>RNM</vt:lpstr>
      <vt:lpstr>RNM SEGÚN LOCALIZACION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dcterms:created xsi:type="dcterms:W3CDTF">2017-01-26T08:53:55Z</dcterms:created>
  <dcterms:modified xsi:type="dcterms:W3CDTF">2019-07-30T12:55:26Z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ELABORACIÓN_RESUMEN TODO ARAGON RADIOLOGIA AG TIPOS 2018  2017 2016 2015 tasas.xlsx</vt:lpwstr>
  </property>
</Properties>
</file>